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H:\Mi unidad\INVERMEX\Varios Excel\"/>
    </mc:Choice>
  </mc:AlternateContent>
  <xr:revisionPtr revIDLastSave="0" documentId="13_ncr:1_{FE5FD3A4-918A-42D1-A643-0D150273B3FA}" xr6:coauthVersionLast="47" xr6:coauthVersionMax="47" xr10:uidLastSave="{00000000-0000-0000-0000-000000000000}"/>
  <bookViews>
    <workbookView xWindow="-120" yWindow="-120" windowWidth="20730" windowHeight="11040" activeTab="4" xr2:uid="{00000000-000D-0000-FFFF-FFFF00000000}"/>
  </bookViews>
  <sheets>
    <sheet name="HidroJet 1" sheetId="15" r:id="rId1"/>
    <sheet name="HidroJet 8" sheetId="25" r:id="rId2"/>
    <sheet name="HidroJet 14" sheetId="33" r:id="rId3"/>
    <sheet name="B. GLOBAL" sheetId="32" r:id="rId4"/>
    <sheet name="B. JOHNSTON" sheetId="36" r:id="rId5"/>
    <sheet name="B TENNAT M30" sheetId="35" r:id="rId6"/>
    <sheet name="Pipa 3" sheetId="4" r:id="rId7"/>
    <sheet name="Pipa 4" sheetId="5" r:id="rId8"/>
    <sheet name="Pipa 5" sheetId="3" r:id="rId9"/>
    <sheet name="Pipa 6" sheetId="14" r:id="rId10"/>
    <sheet name="Pipa 12" sheetId="23" r:id="rId11"/>
    <sheet name="Pipa 13" sheetId="11" r:id="rId12"/>
    <sheet name="Guzzler 2" sheetId="18" r:id="rId13"/>
    <sheet name="Guzzler 7" sheetId="30" r:id="rId14"/>
    <sheet name="Guzzler 10" sheetId="8" r:id="rId15"/>
    <sheet name="Guzzler 11" sheetId="1" r:id="rId16"/>
    <sheet name="Hiace" sheetId="34" r:id="rId17"/>
    <sheet name="Hilux Mtto." sheetId="6" r:id="rId18"/>
    <sheet name="Hilux Vtas." sheetId="22" r:id="rId19"/>
    <sheet name="Ram RP" sheetId="26" r:id="rId20"/>
    <sheet name="NP300" sheetId="10" r:id="rId21"/>
    <sheet name="Beat" sheetId="27" r:id="rId22"/>
    <sheet name="Polo" sheetId="28" r:id="rId23"/>
    <sheet name="Avenger" sheetId="31" r:id="rId24"/>
    <sheet name="Volteo Sterling" sheetId="19" r:id="rId25"/>
    <sheet name="Ranger" sheetId="29" r:id="rId26"/>
    <sheet name="Equipos en Gral." sheetId="13" r:id="rId27"/>
    <sheet name="gasto x semana" sheetId="21" r:id="rId28"/>
    <sheet name="Anual x Equipo" sheetId="2" r:id="rId29"/>
  </sheets>
  <definedNames>
    <definedName name="_xlnm.Print_Area" localSheetId="23">Avenger!$A$1:$L$60</definedName>
    <definedName name="_xlnm.Print_Area" localSheetId="5">'B TENNAT M30'!$A$1:$L$50</definedName>
    <definedName name="_xlnm.Print_Area" localSheetId="3">'B. GLOBAL'!$A$1:$L$71</definedName>
    <definedName name="_xlnm.Print_Area" localSheetId="4">'B. JOHNSTON'!$A$1:$L$55</definedName>
    <definedName name="_xlnm.Print_Area" localSheetId="21">Beat!$A$1:$L$60</definedName>
    <definedName name="_xlnm.Print_Area" localSheetId="26">'Equipos en Gral.'!$A$1:$L$111</definedName>
    <definedName name="_xlnm.Print_Area" localSheetId="14">'Guzzler 10'!$A$1:$L$58</definedName>
    <definedName name="_xlnm.Print_Area" localSheetId="15">'Guzzler 11'!$A$1:$L$69</definedName>
    <definedName name="_xlnm.Print_Area" localSheetId="12">'Guzzler 2'!$A$1:$L$83</definedName>
    <definedName name="_xlnm.Print_Area" localSheetId="13">'Guzzler 7'!$A$1:$L$79</definedName>
    <definedName name="_xlnm.Print_Area" localSheetId="16">Hiace!$A$1:$L$63</definedName>
    <definedName name="_xlnm.Print_Area" localSheetId="0">'HidroJet 1'!$A$1:$L$62</definedName>
    <definedName name="_xlnm.Print_Area" localSheetId="2">'HidroJet 14'!$A$1:$L$66</definedName>
    <definedName name="_xlnm.Print_Area" localSheetId="1">'HidroJet 8'!$A$1:$L$62</definedName>
    <definedName name="_xlnm.Print_Area" localSheetId="17">'Hilux Mtto.'!$A$1:$L$60</definedName>
    <definedName name="_xlnm.Print_Area" localSheetId="18">'Hilux Vtas.'!$A$1:$L$58</definedName>
    <definedName name="_xlnm.Print_Area" localSheetId="20">'NP300'!$A$1:$L$65</definedName>
    <definedName name="_xlnm.Print_Area" localSheetId="10">'Pipa 12'!$A$1:$L$68</definedName>
    <definedName name="_xlnm.Print_Area" localSheetId="11">'Pipa 13'!$A$1:$L$78</definedName>
    <definedName name="_xlnm.Print_Area" localSheetId="6">'Pipa 3'!$A$1:$L$69</definedName>
    <definedName name="_xlnm.Print_Area" localSheetId="7">'Pipa 4'!$A$1:$L$62</definedName>
    <definedName name="_xlnm.Print_Area" localSheetId="8">'Pipa 5'!$A$1:$L$65</definedName>
    <definedName name="_xlnm.Print_Area" localSheetId="9">'Pipa 6'!$A$1:$L$73</definedName>
    <definedName name="_xlnm.Print_Area" localSheetId="22">Polo!$A$1:$L$62</definedName>
    <definedName name="_xlnm.Print_Area" localSheetId="19">'Ram RP'!$A$1:$L$58</definedName>
    <definedName name="_xlnm.Print_Area" localSheetId="25">Ranger!$A$1:$L$59</definedName>
    <definedName name="_xlnm.Print_Area" localSheetId="24">'Volteo Sterling'!$A$1:$L$65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9" i="32" l="1"/>
  <c r="L75" i="13"/>
  <c r="K77" i="13"/>
  <c r="L29" i="23"/>
  <c r="L19" i="36"/>
  <c r="F171" i="21" s="1"/>
  <c r="L33" i="32"/>
  <c r="L14" i="36"/>
  <c r="L12" i="35"/>
  <c r="L11" i="35"/>
  <c r="L23" i="5"/>
  <c r="L42" i="18"/>
  <c r="L74" i="13"/>
  <c r="L28" i="19"/>
  <c r="L47" i="18"/>
  <c r="L27" i="32"/>
  <c r="L23" i="28"/>
  <c r="L10" i="36"/>
  <c r="L8" i="36"/>
  <c r="L27" i="19"/>
  <c r="F170" i="21" l="1"/>
  <c r="L73" i="13"/>
  <c r="F169" i="21" s="1"/>
  <c r="L26" i="32"/>
  <c r="F168" i="21" s="1"/>
  <c r="L72" i="13"/>
  <c r="L23" i="15"/>
  <c r="K28" i="15"/>
  <c r="J28" i="15"/>
  <c r="L26" i="19"/>
  <c r="L71" i="13"/>
  <c r="L9" i="35"/>
  <c r="C187" i="21"/>
  <c r="C183" i="21"/>
  <c r="C182" i="21"/>
  <c r="C181" i="21"/>
  <c r="C180" i="21"/>
  <c r="C179" i="21"/>
  <c r="C178" i="21"/>
  <c r="C177" i="21"/>
  <c r="C176" i="21"/>
  <c r="C175" i="21"/>
  <c r="C173" i="21"/>
  <c r="C171" i="21"/>
  <c r="C170" i="21"/>
  <c r="C168" i="21"/>
  <c r="C164" i="21"/>
  <c r="C163" i="21"/>
  <c r="L7" i="36"/>
  <c r="K46" i="36"/>
  <c r="K52" i="36" s="1"/>
  <c r="J46" i="36"/>
  <c r="J52" i="36" s="1"/>
  <c r="K39" i="36"/>
  <c r="J39" i="36"/>
  <c r="K33" i="36"/>
  <c r="J33" i="36"/>
  <c r="K27" i="36"/>
  <c r="J27" i="36"/>
  <c r="K21" i="36"/>
  <c r="J21" i="36"/>
  <c r="L24" i="34"/>
  <c r="L68" i="13"/>
  <c r="F143" i="21" s="1"/>
  <c r="L67" i="13"/>
  <c r="L23" i="33"/>
  <c r="L24" i="32"/>
  <c r="L26" i="4"/>
  <c r="L37" i="30"/>
  <c r="L7" i="35"/>
  <c r="K8" i="35"/>
  <c r="J8" i="35"/>
  <c r="K41" i="35"/>
  <c r="K47" i="35" s="1"/>
  <c r="J41" i="35"/>
  <c r="K34" i="35"/>
  <c r="J34" i="35"/>
  <c r="K28" i="35"/>
  <c r="J28" i="35"/>
  <c r="K22" i="35"/>
  <c r="J22" i="35"/>
  <c r="L22" i="35" s="1"/>
  <c r="K16" i="35"/>
  <c r="J16" i="35"/>
  <c r="L19" i="28"/>
  <c r="L66" i="13"/>
  <c r="L20" i="15"/>
  <c r="L30" i="14"/>
  <c r="L24" i="19"/>
  <c r="L25" i="4"/>
  <c r="L36" i="30"/>
  <c r="L22" i="33"/>
  <c r="L17" i="5"/>
  <c r="F172" i="21" l="1"/>
  <c r="F167" i="21"/>
  <c r="L28" i="35"/>
  <c r="L41" i="35"/>
  <c r="L16" i="35"/>
  <c r="C167" i="21" s="1"/>
  <c r="K49" i="35"/>
  <c r="L39" i="36"/>
  <c r="F142" i="21"/>
  <c r="L21" i="36"/>
  <c r="C166" i="21" s="1"/>
  <c r="F141" i="21"/>
  <c r="L27" i="36"/>
  <c r="J54" i="36"/>
  <c r="L52" i="36"/>
  <c r="L33" i="36"/>
  <c r="K54" i="36"/>
  <c r="L46" i="36"/>
  <c r="L34" i="35"/>
  <c r="L8" i="35"/>
  <c r="C136" i="21" s="1"/>
  <c r="J47" i="35"/>
  <c r="L47" i="35" s="1"/>
  <c r="L21" i="33"/>
  <c r="L23" i="19"/>
  <c r="L49" i="35" l="1"/>
  <c r="L54" i="36"/>
  <c r="J49" i="35"/>
  <c r="L24" i="4"/>
  <c r="L13" i="18"/>
  <c r="L12" i="18"/>
  <c r="L15" i="18"/>
  <c r="L21" i="10"/>
  <c r="L63" i="13"/>
  <c r="L57" i="13"/>
  <c r="L19" i="15"/>
  <c r="L29" i="14"/>
  <c r="L17" i="22"/>
  <c r="L19" i="6"/>
  <c r="L35" i="30"/>
  <c r="L23" i="3"/>
  <c r="F140" i="21" l="1"/>
  <c r="L38" i="18"/>
  <c r="L18" i="28"/>
  <c r="F139" i="21" s="1"/>
  <c r="J22" i="15"/>
  <c r="L15" i="28"/>
  <c r="L32" i="30"/>
  <c r="L15" i="5"/>
  <c r="L22" i="4"/>
  <c r="L27" i="14"/>
  <c r="L55" i="13"/>
  <c r="L20" i="19"/>
  <c r="F144" i="21" l="1"/>
  <c r="F115" i="21"/>
  <c r="J56" i="13"/>
  <c r="K56" i="13"/>
  <c r="L54" i="13"/>
  <c r="L53" i="13"/>
  <c r="L35" i="11"/>
  <c r="L17" i="15"/>
  <c r="L33" i="11"/>
  <c r="L20" i="3"/>
  <c r="L21" i="32"/>
  <c r="L19" i="33"/>
  <c r="L50" i="13"/>
  <c r="F114" i="21" l="1"/>
  <c r="F113" i="21"/>
  <c r="L56" i="13"/>
  <c r="L30" i="30"/>
  <c r="L31" i="11"/>
  <c r="L16" i="33"/>
  <c r="L16" i="6"/>
  <c r="L19" i="19"/>
  <c r="L19" i="34"/>
  <c r="K54" i="34"/>
  <c r="K60" i="34" s="1"/>
  <c r="J54" i="34"/>
  <c r="J60" i="34" s="1"/>
  <c r="K47" i="34"/>
  <c r="J47" i="34"/>
  <c r="K41" i="34"/>
  <c r="J41" i="34"/>
  <c r="K35" i="34"/>
  <c r="J35" i="34"/>
  <c r="K29" i="34"/>
  <c r="J29" i="34"/>
  <c r="K23" i="34"/>
  <c r="J23" i="34"/>
  <c r="K21" i="34"/>
  <c r="J21" i="34"/>
  <c r="K18" i="34"/>
  <c r="J18" i="34"/>
  <c r="K12" i="34"/>
  <c r="J12" i="34"/>
  <c r="L11" i="34"/>
  <c r="K10" i="34"/>
  <c r="J10" i="34"/>
  <c r="L10" i="34" s="1"/>
  <c r="K8" i="34"/>
  <c r="J8" i="34"/>
  <c r="L13" i="29"/>
  <c r="L48" i="13"/>
  <c r="L15" i="33"/>
  <c r="K57" i="33"/>
  <c r="K63" i="33" s="1"/>
  <c r="J57" i="33"/>
  <c r="J63" i="33" s="1"/>
  <c r="K50" i="33"/>
  <c r="J50" i="33"/>
  <c r="L50" i="33" s="1"/>
  <c r="K44" i="33"/>
  <c r="J44" i="33"/>
  <c r="K38" i="33"/>
  <c r="J38" i="33"/>
  <c r="K32" i="33"/>
  <c r="J32" i="33"/>
  <c r="K26" i="33"/>
  <c r="J26" i="33"/>
  <c r="K20" i="33"/>
  <c r="J20" i="33"/>
  <c r="K14" i="33"/>
  <c r="J14" i="33"/>
  <c r="K12" i="33"/>
  <c r="J12" i="33"/>
  <c r="K10" i="33"/>
  <c r="J10" i="33"/>
  <c r="K8" i="33"/>
  <c r="J8" i="33"/>
  <c r="L18" i="32"/>
  <c r="F111" i="21" s="1"/>
  <c r="L31" i="18"/>
  <c r="L13" i="32"/>
  <c r="C79" i="21" s="1"/>
  <c r="L45" i="13"/>
  <c r="K62" i="32"/>
  <c r="K68" i="32" s="1"/>
  <c r="J62" i="32"/>
  <c r="J68" i="32" s="1"/>
  <c r="K55" i="32"/>
  <c r="J55" i="32"/>
  <c r="K49" i="32"/>
  <c r="J49" i="32"/>
  <c r="K43" i="32"/>
  <c r="J43" i="32"/>
  <c r="K37" i="32"/>
  <c r="J37" i="32"/>
  <c r="K25" i="32"/>
  <c r="J25" i="32"/>
  <c r="K23" i="32"/>
  <c r="J23" i="32"/>
  <c r="K17" i="32"/>
  <c r="J17" i="32"/>
  <c r="K12" i="32"/>
  <c r="J12" i="32"/>
  <c r="L24" i="11"/>
  <c r="L13" i="28"/>
  <c r="L41" i="34" l="1"/>
  <c r="L32" i="33"/>
  <c r="L10" i="33"/>
  <c r="L38" i="33"/>
  <c r="L60" i="34"/>
  <c r="L18" i="34"/>
  <c r="L47" i="34"/>
  <c r="J62" i="34"/>
  <c r="L29" i="34"/>
  <c r="L23" i="34"/>
  <c r="C147" i="21" s="1"/>
  <c r="L12" i="34"/>
  <c r="F112" i="21"/>
  <c r="L35" i="34"/>
  <c r="L26" i="33"/>
  <c r="C134" i="21" s="1"/>
  <c r="L12" i="32"/>
  <c r="L43" i="32"/>
  <c r="L37" i="32"/>
  <c r="C165" i="21" s="1"/>
  <c r="K62" i="34"/>
  <c r="L21" i="34"/>
  <c r="C118" i="21" s="1"/>
  <c r="L54" i="34"/>
  <c r="L8" i="34"/>
  <c r="L20" i="33"/>
  <c r="C106" i="21" s="1"/>
  <c r="L44" i="33"/>
  <c r="L12" i="33"/>
  <c r="J65" i="33"/>
  <c r="L14" i="33"/>
  <c r="K65" i="33"/>
  <c r="L63" i="33"/>
  <c r="L57" i="33"/>
  <c r="L8" i="33"/>
  <c r="L49" i="32"/>
  <c r="L55" i="32"/>
  <c r="F87" i="21"/>
  <c r="L25" i="32"/>
  <c r="C135" i="21" s="1"/>
  <c r="J70" i="32"/>
  <c r="L17" i="32"/>
  <c r="L23" i="32"/>
  <c r="C107" i="21" s="1"/>
  <c r="K70" i="32"/>
  <c r="L68" i="32"/>
  <c r="L62" i="32"/>
  <c r="L40" i="13"/>
  <c r="L23" i="30"/>
  <c r="L21" i="11"/>
  <c r="L19" i="4"/>
  <c r="L62" i="34" l="1"/>
  <c r="L65" i="33"/>
  <c r="L70" i="32"/>
  <c r="L15" i="3"/>
  <c r="L14" i="27" l="1"/>
  <c r="F86" i="21" s="1"/>
  <c r="L29" i="18"/>
  <c r="L25" i="14" l="1"/>
  <c r="L15" i="15" l="1"/>
  <c r="L38" i="13"/>
  <c r="L17" i="19"/>
  <c r="L16" i="19"/>
  <c r="L22" i="18"/>
  <c r="L19" i="11"/>
  <c r="L37" i="13"/>
  <c r="L23" i="14"/>
  <c r="F85" i="21" l="1"/>
  <c r="L16" i="25"/>
  <c r="F84" i="21" s="1"/>
  <c r="L33" i="13"/>
  <c r="L14" i="31"/>
  <c r="K51" i="31"/>
  <c r="K57" i="31" s="1"/>
  <c r="J51" i="31"/>
  <c r="J57" i="31" s="1"/>
  <c r="L57" i="31" s="1"/>
  <c r="K44" i="31"/>
  <c r="J44" i="31"/>
  <c r="K38" i="31"/>
  <c r="J38" i="31"/>
  <c r="L38" i="31" s="1"/>
  <c r="K32" i="31"/>
  <c r="J32" i="31"/>
  <c r="L32" i="31" s="1"/>
  <c r="K26" i="31"/>
  <c r="J26" i="31"/>
  <c r="K20" i="31"/>
  <c r="J20" i="31"/>
  <c r="K18" i="31"/>
  <c r="J18" i="31"/>
  <c r="L18" i="31" s="1"/>
  <c r="K16" i="31"/>
  <c r="J16" i="31"/>
  <c r="K13" i="31"/>
  <c r="J13" i="31"/>
  <c r="K11" i="31"/>
  <c r="J11" i="31"/>
  <c r="L11" i="31" s="1"/>
  <c r="K9" i="31"/>
  <c r="J9" i="31"/>
  <c r="L9" i="31" s="1"/>
  <c r="L44" i="31" l="1"/>
  <c r="L26" i="31"/>
  <c r="C184" i="21" s="1"/>
  <c r="L16" i="31"/>
  <c r="C96" i="21" s="1"/>
  <c r="K59" i="31"/>
  <c r="L13" i="31"/>
  <c r="L20" i="31"/>
  <c r="J59" i="31"/>
  <c r="L51" i="31"/>
  <c r="L59" i="31" s="1"/>
  <c r="K27" i="1"/>
  <c r="J27" i="1"/>
  <c r="L27" i="1" s="1"/>
  <c r="C117" i="21" s="1"/>
  <c r="L21" i="1"/>
  <c r="K25" i="1"/>
  <c r="J25" i="1"/>
  <c r="L25" i="1" s="1"/>
  <c r="C89" i="21" s="1"/>
  <c r="L15" i="25"/>
  <c r="F83" i="21" s="1"/>
  <c r="L18" i="1"/>
  <c r="L31" i="13"/>
  <c r="L14" i="19"/>
  <c r="C153" i="21" l="1"/>
  <c r="F62" i="21"/>
  <c r="L15" i="11"/>
  <c r="L30" i="13"/>
  <c r="L21" i="30"/>
  <c r="L17" i="4"/>
  <c r="L21" i="14"/>
  <c r="L14" i="11"/>
  <c r="L12" i="3"/>
  <c r="L13" i="15"/>
  <c r="L29" i="13"/>
  <c r="L27" i="13"/>
  <c r="L21" i="23"/>
  <c r="L13" i="11"/>
  <c r="L17" i="30"/>
  <c r="L19" i="14"/>
  <c r="L17" i="1"/>
  <c r="L11" i="10"/>
  <c r="L17" i="14"/>
  <c r="L12" i="19"/>
  <c r="L25" i="13"/>
  <c r="L10" i="3"/>
  <c r="L15" i="4"/>
  <c r="L14" i="14"/>
  <c r="L23" i="13"/>
  <c r="L11" i="15"/>
  <c r="L11" i="11"/>
  <c r="L14" i="1"/>
  <c r="L10" i="14"/>
  <c r="L16" i="13"/>
  <c r="L11" i="1"/>
  <c r="L13" i="4"/>
  <c r="L9" i="28"/>
  <c r="L9" i="6"/>
  <c r="L19" i="23"/>
  <c r="L11" i="25"/>
  <c r="L9" i="14"/>
  <c r="L11" i="4"/>
  <c r="L10" i="18"/>
  <c r="L10" i="27"/>
  <c r="F61" i="21" l="1"/>
  <c r="F58" i="21"/>
  <c r="F36" i="21"/>
  <c r="F59" i="21"/>
  <c r="F60" i="21"/>
  <c r="F37" i="21"/>
  <c r="F34" i="21"/>
  <c r="F35" i="21"/>
  <c r="L9" i="11"/>
  <c r="L7" i="4" l="1"/>
  <c r="L7" i="15"/>
  <c r="L7" i="23"/>
  <c r="L9" i="23"/>
  <c r="K18" i="23"/>
  <c r="J18" i="23"/>
  <c r="L18" i="23" s="1"/>
  <c r="C9" i="21" s="1"/>
  <c r="L15" i="23"/>
  <c r="L9" i="13"/>
  <c r="L7" i="30"/>
  <c r="L7" i="3"/>
  <c r="L7" i="25"/>
  <c r="L8" i="15"/>
  <c r="L9" i="15"/>
  <c r="L17" i="23"/>
  <c r="L7" i="14"/>
  <c r="L8" i="27"/>
  <c r="L14" i="13"/>
  <c r="L8" i="19"/>
  <c r="L8" i="11"/>
  <c r="L8" i="1"/>
  <c r="L13" i="13"/>
  <c r="L13" i="30"/>
  <c r="F11" i="21" l="1"/>
  <c r="F12" i="21"/>
  <c r="L7" i="27"/>
  <c r="K70" i="30"/>
  <c r="K76" i="30" s="1"/>
  <c r="J70" i="30"/>
  <c r="J76" i="30" s="1"/>
  <c r="K63" i="30"/>
  <c r="J63" i="30"/>
  <c r="L63" i="30" s="1"/>
  <c r="K57" i="30"/>
  <c r="J57" i="30"/>
  <c r="K51" i="30"/>
  <c r="J51" i="30"/>
  <c r="L51" i="30" s="1"/>
  <c r="K45" i="30"/>
  <c r="J45" i="30"/>
  <c r="K39" i="30"/>
  <c r="J39" i="30"/>
  <c r="K34" i="30"/>
  <c r="J34" i="30"/>
  <c r="K29" i="30"/>
  <c r="J29" i="30"/>
  <c r="K22" i="30"/>
  <c r="J22" i="30"/>
  <c r="K16" i="30"/>
  <c r="J16" i="30"/>
  <c r="K14" i="30"/>
  <c r="J14" i="30"/>
  <c r="L8" i="18"/>
  <c r="L7" i="22"/>
  <c r="L7" i="11"/>
  <c r="L7" i="1"/>
  <c r="L7" i="19"/>
  <c r="L7" i="18"/>
  <c r="L7" i="13"/>
  <c r="L39" i="30" l="1"/>
  <c r="C144" i="21" s="1"/>
  <c r="L16" i="30"/>
  <c r="L29" i="30"/>
  <c r="C87" i="21" s="1"/>
  <c r="L22" i="30"/>
  <c r="C61" i="21" s="1"/>
  <c r="L57" i="30"/>
  <c r="L76" i="30"/>
  <c r="F9" i="21"/>
  <c r="K78" i="30"/>
  <c r="L34" i="30"/>
  <c r="C115" i="21" s="1"/>
  <c r="L45" i="30"/>
  <c r="F10" i="21"/>
  <c r="L14" i="30"/>
  <c r="C12" i="21" s="1"/>
  <c r="L70" i="30"/>
  <c r="J78" i="30"/>
  <c r="C218" i="21"/>
  <c r="K102" i="13"/>
  <c r="K108" i="13" s="1"/>
  <c r="J102" i="13"/>
  <c r="K95" i="13"/>
  <c r="J95" i="13"/>
  <c r="K89" i="13"/>
  <c r="J89" i="13"/>
  <c r="K83" i="13"/>
  <c r="J83" i="13"/>
  <c r="J77" i="13"/>
  <c r="K70" i="13"/>
  <c r="J70" i="13"/>
  <c r="K47" i="13"/>
  <c r="J47" i="13"/>
  <c r="K32" i="13"/>
  <c r="J32" i="13"/>
  <c r="K26" i="13"/>
  <c r="J26" i="13"/>
  <c r="K15" i="13"/>
  <c r="J15" i="13"/>
  <c r="K50" i="29"/>
  <c r="K56" i="29" s="1"/>
  <c r="J50" i="29"/>
  <c r="J56" i="29" s="1"/>
  <c r="L56" i="29" s="1"/>
  <c r="K43" i="29"/>
  <c r="J43" i="29"/>
  <c r="L43" i="29" s="1"/>
  <c r="K37" i="29"/>
  <c r="J37" i="29"/>
  <c r="K31" i="29"/>
  <c r="J31" i="29"/>
  <c r="L31" i="29" s="1"/>
  <c r="K25" i="29"/>
  <c r="J25" i="29"/>
  <c r="K19" i="29"/>
  <c r="J19" i="29"/>
  <c r="K17" i="29"/>
  <c r="J17" i="29"/>
  <c r="K15" i="29"/>
  <c r="J15" i="29"/>
  <c r="L15" i="29" s="1"/>
  <c r="C98" i="21" s="1"/>
  <c r="K12" i="29"/>
  <c r="J12" i="29"/>
  <c r="K10" i="29"/>
  <c r="J10" i="29"/>
  <c r="L10" i="29" s="1"/>
  <c r="C46" i="21" s="1"/>
  <c r="K8" i="29"/>
  <c r="J8" i="29"/>
  <c r="K56" i="19"/>
  <c r="K62" i="19" s="1"/>
  <c r="J56" i="19"/>
  <c r="L56" i="19" s="1"/>
  <c r="K49" i="19"/>
  <c r="J49" i="19"/>
  <c r="K43" i="19"/>
  <c r="J43" i="19"/>
  <c r="K37" i="19"/>
  <c r="J37" i="19"/>
  <c r="K31" i="19"/>
  <c r="J31" i="19"/>
  <c r="K25" i="19"/>
  <c r="J25" i="19"/>
  <c r="K22" i="19"/>
  <c r="J22" i="19"/>
  <c r="K18" i="19"/>
  <c r="J18" i="19"/>
  <c r="K15" i="19"/>
  <c r="J15" i="19"/>
  <c r="L15" i="19" s="1"/>
  <c r="C70" i="21" s="1"/>
  <c r="K11" i="19"/>
  <c r="J11" i="19"/>
  <c r="K9" i="19"/>
  <c r="J9" i="19"/>
  <c r="K53" i="28"/>
  <c r="K59" i="28" s="1"/>
  <c r="J53" i="28"/>
  <c r="K46" i="28"/>
  <c r="J46" i="28"/>
  <c r="K40" i="28"/>
  <c r="J40" i="28"/>
  <c r="L40" i="28" s="1"/>
  <c r="K34" i="28"/>
  <c r="J34" i="28"/>
  <c r="K28" i="28"/>
  <c r="J28" i="28"/>
  <c r="L28" i="28" s="1"/>
  <c r="C185" i="21" s="1"/>
  <c r="K22" i="28"/>
  <c r="J22" i="28"/>
  <c r="K17" i="28"/>
  <c r="J17" i="28"/>
  <c r="K14" i="28"/>
  <c r="J14" i="28"/>
  <c r="K12" i="28"/>
  <c r="J12" i="28"/>
  <c r="K10" i="28"/>
  <c r="J10" i="28"/>
  <c r="K8" i="28"/>
  <c r="J8" i="28"/>
  <c r="K51" i="27"/>
  <c r="K57" i="27" s="1"/>
  <c r="J51" i="27"/>
  <c r="K44" i="27"/>
  <c r="J44" i="27"/>
  <c r="K38" i="27"/>
  <c r="J38" i="27"/>
  <c r="L38" i="27" s="1"/>
  <c r="K32" i="27"/>
  <c r="J32" i="27"/>
  <c r="K26" i="27"/>
  <c r="J26" i="27"/>
  <c r="K20" i="27"/>
  <c r="J20" i="27"/>
  <c r="K18" i="27"/>
  <c r="J18" i="27"/>
  <c r="K16" i="27"/>
  <c r="J16" i="27"/>
  <c r="K13" i="27"/>
  <c r="J13" i="27"/>
  <c r="K11" i="27"/>
  <c r="J11" i="27"/>
  <c r="K9" i="27"/>
  <c r="J9" i="27"/>
  <c r="K56" i="10"/>
  <c r="K62" i="10" s="1"/>
  <c r="J56" i="10"/>
  <c r="J62" i="10" s="1"/>
  <c r="K49" i="10"/>
  <c r="J49" i="10"/>
  <c r="K43" i="10"/>
  <c r="J43" i="10"/>
  <c r="K37" i="10"/>
  <c r="J37" i="10"/>
  <c r="L37" i="10" s="1"/>
  <c r="K31" i="10"/>
  <c r="J31" i="10"/>
  <c r="K25" i="10"/>
  <c r="J25" i="10"/>
  <c r="K20" i="10"/>
  <c r="J20" i="10"/>
  <c r="K18" i="10"/>
  <c r="J18" i="10"/>
  <c r="K12" i="10"/>
  <c r="J12" i="10"/>
  <c r="K10" i="10"/>
  <c r="J10" i="10"/>
  <c r="L10" i="10" s="1"/>
  <c r="C42" i="21" s="1"/>
  <c r="K8" i="10"/>
  <c r="J8" i="10"/>
  <c r="K49" i="26"/>
  <c r="K55" i="26" s="1"/>
  <c r="J49" i="26"/>
  <c r="L49" i="26" s="1"/>
  <c r="K42" i="26"/>
  <c r="J42" i="26"/>
  <c r="K36" i="26"/>
  <c r="J36" i="26"/>
  <c r="K30" i="26"/>
  <c r="J30" i="26"/>
  <c r="L30" i="26" s="1"/>
  <c r="K24" i="26"/>
  <c r="J24" i="26"/>
  <c r="K18" i="26"/>
  <c r="J18" i="26"/>
  <c r="K16" i="26"/>
  <c r="J16" i="26"/>
  <c r="L16" i="26" s="1"/>
  <c r="C121" i="21" s="1"/>
  <c r="K14" i="26"/>
  <c r="J14" i="26"/>
  <c r="K12" i="26"/>
  <c r="J12" i="26"/>
  <c r="L12" i="26" s="1"/>
  <c r="C66" i="21" s="1"/>
  <c r="K10" i="26"/>
  <c r="J10" i="26"/>
  <c r="K8" i="26"/>
  <c r="J8" i="26"/>
  <c r="K49" i="22"/>
  <c r="K55" i="22" s="1"/>
  <c r="J49" i="22"/>
  <c r="L49" i="22" s="1"/>
  <c r="K42" i="22"/>
  <c r="J42" i="22"/>
  <c r="K36" i="22"/>
  <c r="J36" i="22"/>
  <c r="K30" i="22"/>
  <c r="J30" i="22"/>
  <c r="K24" i="22"/>
  <c r="J24" i="22"/>
  <c r="K18" i="22"/>
  <c r="J18" i="22"/>
  <c r="K16" i="22"/>
  <c r="J16" i="22"/>
  <c r="K14" i="22"/>
  <c r="J14" i="22"/>
  <c r="K12" i="22"/>
  <c r="J12" i="22"/>
  <c r="L12" i="22" s="1"/>
  <c r="C65" i="21" s="1"/>
  <c r="K10" i="22"/>
  <c r="J10" i="22"/>
  <c r="K8" i="22"/>
  <c r="J8" i="22"/>
  <c r="K51" i="6"/>
  <c r="K57" i="6" s="1"/>
  <c r="J51" i="6"/>
  <c r="K44" i="6"/>
  <c r="J44" i="6"/>
  <c r="K38" i="6"/>
  <c r="J38" i="6"/>
  <c r="K32" i="6"/>
  <c r="J32" i="6"/>
  <c r="K26" i="6"/>
  <c r="J26" i="6"/>
  <c r="K20" i="6"/>
  <c r="J20" i="6"/>
  <c r="K18" i="6"/>
  <c r="J18" i="6"/>
  <c r="K15" i="6"/>
  <c r="J15" i="6"/>
  <c r="K12" i="6"/>
  <c r="J12" i="6"/>
  <c r="K10" i="6"/>
  <c r="J10" i="6"/>
  <c r="K8" i="6"/>
  <c r="J8" i="6"/>
  <c r="K60" i="1"/>
  <c r="K66" i="1" s="1"/>
  <c r="J60" i="1"/>
  <c r="K53" i="1"/>
  <c r="J53" i="1"/>
  <c r="L53" i="1" s="1"/>
  <c r="K47" i="1"/>
  <c r="J47" i="1"/>
  <c r="K41" i="1"/>
  <c r="J41" i="1"/>
  <c r="K35" i="1"/>
  <c r="J35" i="1"/>
  <c r="K29" i="1"/>
  <c r="J29" i="1"/>
  <c r="L29" i="1" s="1"/>
  <c r="C146" i="21" s="1"/>
  <c r="K20" i="1"/>
  <c r="J20" i="1"/>
  <c r="K16" i="1"/>
  <c r="J16" i="1"/>
  <c r="K10" i="1"/>
  <c r="J10" i="1"/>
  <c r="K49" i="8"/>
  <c r="K55" i="8" s="1"/>
  <c r="J49" i="8"/>
  <c r="L49" i="8" s="1"/>
  <c r="K42" i="8"/>
  <c r="J42" i="8"/>
  <c r="K36" i="8"/>
  <c r="J36" i="8"/>
  <c r="K30" i="8"/>
  <c r="J30" i="8"/>
  <c r="K24" i="8"/>
  <c r="J24" i="8"/>
  <c r="K18" i="8"/>
  <c r="J18" i="8"/>
  <c r="K16" i="8"/>
  <c r="J16" i="8"/>
  <c r="L16" i="8" s="1"/>
  <c r="C116" i="21" s="1"/>
  <c r="K14" i="8"/>
  <c r="J14" i="8"/>
  <c r="K12" i="8"/>
  <c r="J12" i="8"/>
  <c r="L12" i="8" s="1"/>
  <c r="C62" i="21" s="1"/>
  <c r="K10" i="8"/>
  <c r="J10" i="8"/>
  <c r="K8" i="8"/>
  <c r="J8" i="8"/>
  <c r="K74" i="18"/>
  <c r="K80" i="18" s="1"/>
  <c r="J74" i="18"/>
  <c r="K67" i="18"/>
  <c r="J67" i="18"/>
  <c r="K61" i="18"/>
  <c r="J61" i="18"/>
  <c r="K55" i="18"/>
  <c r="J55" i="18"/>
  <c r="K49" i="18"/>
  <c r="J49" i="18"/>
  <c r="K41" i="18"/>
  <c r="J41" i="18"/>
  <c r="K37" i="18"/>
  <c r="J37" i="18"/>
  <c r="L37" i="18" s="1"/>
  <c r="C114" i="21" s="1"/>
  <c r="K35" i="18"/>
  <c r="J35" i="18"/>
  <c r="K21" i="18"/>
  <c r="J21" i="18"/>
  <c r="K11" i="18"/>
  <c r="J11" i="18"/>
  <c r="K9" i="18"/>
  <c r="J9" i="18"/>
  <c r="K69" i="11"/>
  <c r="K75" i="11" s="1"/>
  <c r="J69" i="11"/>
  <c r="J75" i="11" s="1"/>
  <c r="K62" i="11"/>
  <c r="J62" i="11"/>
  <c r="K56" i="11"/>
  <c r="J56" i="11"/>
  <c r="K50" i="11"/>
  <c r="J50" i="11"/>
  <c r="K44" i="11"/>
  <c r="J44" i="11"/>
  <c r="K38" i="11"/>
  <c r="J38" i="11"/>
  <c r="K36" i="11"/>
  <c r="J36" i="11"/>
  <c r="K30" i="11"/>
  <c r="J30" i="11"/>
  <c r="K18" i="11"/>
  <c r="J18" i="11"/>
  <c r="K12" i="11"/>
  <c r="J12" i="11"/>
  <c r="L12" i="11" s="1"/>
  <c r="C35" i="21" s="1"/>
  <c r="K10" i="11"/>
  <c r="J10" i="11"/>
  <c r="K59" i="23"/>
  <c r="K65" i="23" s="1"/>
  <c r="J59" i="23"/>
  <c r="K52" i="23"/>
  <c r="J52" i="23"/>
  <c r="K46" i="23"/>
  <c r="J46" i="23"/>
  <c r="K40" i="23"/>
  <c r="J40" i="23"/>
  <c r="K34" i="23"/>
  <c r="J34" i="23"/>
  <c r="K28" i="23"/>
  <c r="J28" i="23"/>
  <c r="K26" i="23"/>
  <c r="J26" i="23"/>
  <c r="L26" i="23" s="1"/>
  <c r="C112" i="21" s="1"/>
  <c r="K24" i="23"/>
  <c r="J24" i="23"/>
  <c r="K22" i="23"/>
  <c r="J22" i="23"/>
  <c r="K20" i="23"/>
  <c r="J20" i="23"/>
  <c r="K64" i="14"/>
  <c r="K70" i="14" s="1"/>
  <c r="J64" i="14"/>
  <c r="K57" i="14"/>
  <c r="J57" i="14"/>
  <c r="K51" i="14"/>
  <c r="J51" i="14"/>
  <c r="K45" i="14"/>
  <c r="J45" i="14"/>
  <c r="K39" i="14"/>
  <c r="J39" i="14"/>
  <c r="L39" i="14" s="1"/>
  <c r="K33" i="14"/>
  <c r="J33" i="14"/>
  <c r="K28" i="14"/>
  <c r="J28" i="14"/>
  <c r="K26" i="14"/>
  <c r="J26" i="14"/>
  <c r="K22" i="14"/>
  <c r="J22" i="14"/>
  <c r="K16" i="14"/>
  <c r="J16" i="14"/>
  <c r="K8" i="14"/>
  <c r="J8" i="14"/>
  <c r="K56" i="3"/>
  <c r="K62" i="3" s="1"/>
  <c r="J56" i="3"/>
  <c r="K49" i="3"/>
  <c r="J49" i="3"/>
  <c r="K43" i="3"/>
  <c r="J43" i="3"/>
  <c r="K37" i="3"/>
  <c r="J37" i="3"/>
  <c r="K31" i="3"/>
  <c r="J31" i="3"/>
  <c r="K25" i="3"/>
  <c r="J25" i="3"/>
  <c r="K22" i="3"/>
  <c r="J22" i="3"/>
  <c r="K19" i="3"/>
  <c r="J19" i="3"/>
  <c r="K14" i="3"/>
  <c r="J14" i="3"/>
  <c r="K11" i="3"/>
  <c r="J11" i="3"/>
  <c r="K9" i="3"/>
  <c r="J9" i="3"/>
  <c r="K53" i="5"/>
  <c r="K59" i="5" s="1"/>
  <c r="J53" i="5"/>
  <c r="L53" i="5" s="1"/>
  <c r="K46" i="5"/>
  <c r="J46" i="5"/>
  <c r="K40" i="5"/>
  <c r="J40" i="5"/>
  <c r="K34" i="5"/>
  <c r="J34" i="5"/>
  <c r="L34" i="5" s="1"/>
  <c r="K28" i="5"/>
  <c r="J28" i="5"/>
  <c r="K22" i="5"/>
  <c r="J22" i="5"/>
  <c r="K16" i="5"/>
  <c r="J16" i="5"/>
  <c r="L16" i="5" s="1"/>
  <c r="C109" i="21" s="1"/>
  <c r="K14" i="5"/>
  <c r="J14" i="5"/>
  <c r="K12" i="5"/>
  <c r="J12" i="5"/>
  <c r="L12" i="5" s="1"/>
  <c r="C55" i="21" s="1"/>
  <c r="K10" i="5"/>
  <c r="J10" i="5"/>
  <c r="K8" i="5"/>
  <c r="J8" i="5"/>
  <c r="K60" i="4"/>
  <c r="K66" i="4" s="1"/>
  <c r="J60" i="4"/>
  <c r="J66" i="4" s="1"/>
  <c r="K53" i="4"/>
  <c r="J53" i="4"/>
  <c r="K47" i="4"/>
  <c r="J47" i="4"/>
  <c r="K41" i="4"/>
  <c r="J41" i="4"/>
  <c r="L41" i="4" s="1"/>
  <c r="K35" i="4"/>
  <c r="J35" i="4"/>
  <c r="K29" i="4"/>
  <c r="J29" i="4"/>
  <c r="K23" i="4"/>
  <c r="J23" i="4"/>
  <c r="K21" i="4"/>
  <c r="J21" i="4"/>
  <c r="K18" i="4"/>
  <c r="J18" i="4"/>
  <c r="K16" i="4"/>
  <c r="J16" i="4"/>
  <c r="K10" i="4"/>
  <c r="J10" i="4"/>
  <c r="K53" i="25"/>
  <c r="K59" i="25" s="1"/>
  <c r="J53" i="25"/>
  <c r="K46" i="25"/>
  <c r="J46" i="25"/>
  <c r="K40" i="25"/>
  <c r="J40" i="25"/>
  <c r="K34" i="25"/>
  <c r="J34" i="25"/>
  <c r="K28" i="25"/>
  <c r="J28" i="25"/>
  <c r="K22" i="25"/>
  <c r="J22" i="25"/>
  <c r="F133" i="21" s="1"/>
  <c r="K20" i="25"/>
  <c r="J20" i="25"/>
  <c r="K18" i="25"/>
  <c r="J18" i="25"/>
  <c r="K14" i="25"/>
  <c r="J14" i="25"/>
  <c r="K12" i="25"/>
  <c r="J12" i="25"/>
  <c r="K10" i="25"/>
  <c r="J10" i="25"/>
  <c r="K53" i="15"/>
  <c r="K59" i="15" s="1"/>
  <c r="J53" i="15"/>
  <c r="K46" i="15"/>
  <c r="J46" i="15"/>
  <c r="K40" i="15"/>
  <c r="J40" i="15"/>
  <c r="K34" i="15"/>
  <c r="J34" i="15"/>
  <c r="K22" i="15"/>
  <c r="K18" i="15"/>
  <c r="J18" i="15"/>
  <c r="K16" i="15"/>
  <c r="J16" i="15"/>
  <c r="K14" i="15"/>
  <c r="J14" i="15"/>
  <c r="K12" i="15"/>
  <c r="J12" i="15"/>
  <c r="K10" i="15"/>
  <c r="J10" i="15"/>
  <c r="F164" i="21" l="1"/>
  <c r="L28" i="5"/>
  <c r="C169" i="21" s="1"/>
  <c r="L49" i="18"/>
  <c r="C174" i="21" s="1"/>
  <c r="F163" i="21"/>
  <c r="L31" i="19"/>
  <c r="C186" i="21" s="1"/>
  <c r="L49" i="10"/>
  <c r="L36" i="26"/>
  <c r="L24" i="22"/>
  <c r="L61" i="18"/>
  <c r="L51" i="14"/>
  <c r="L40" i="15"/>
  <c r="L29" i="4"/>
  <c r="C137" i="21" s="1"/>
  <c r="L77" i="13"/>
  <c r="C188" i="21" s="1"/>
  <c r="F134" i="21"/>
  <c r="F135" i="21" s="1"/>
  <c r="L25" i="10"/>
  <c r="C151" i="21" s="1"/>
  <c r="L28" i="15"/>
  <c r="C162" i="21" s="1"/>
  <c r="L46" i="25"/>
  <c r="L22" i="25"/>
  <c r="C133" i="21" s="1"/>
  <c r="L34" i="23"/>
  <c r="C172" i="21" s="1"/>
  <c r="L59" i="23"/>
  <c r="L22" i="23"/>
  <c r="C58" i="21" s="1"/>
  <c r="L24" i="8"/>
  <c r="L14" i="26"/>
  <c r="C92" i="21" s="1"/>
  <c r="L18" i="27"/>
  <c r="C123" i="21" s="1"/>
  <c r="F80" i="21"/>
  <c r="L17" i="28"/>
  <c r="C124" i="21" s="1"/>
  <c r="L14" i="5"/>
  <c r="C81" i="21" s="1"/>
  <c r="L53" i="4"/>
  <c r="L22" i="3"/>
  <c r="C110" i="21" s="1"/>
  <c r="L43" i="3"/>
  <c r="F109" i="21"/>
  <c r="L22" i="19"/>
  <c r="C125" i="21" s="1"/>
  <c r="F108" i="21"/>
  <c r="F81" i="21"/>
  <c r="C127" i="21"/>
  <c r="L62" i="11"/>
  <c r="L50" i="11"/>
  <c r="L26" i="27"/>
  <c r="L43" i="19"/>
  <c r="L19" i="29"/>
  <c r="C156" i="21" s="1"/>
  <c r="L102" i="13"/>
  <c r="L40" i="5"/>
  <c r="L64" i="14"/>
  <c r="L46" i="23"/>
  <c r="L38" i="11"/>
  <c r="C142" i="21" s="1"/>
  <c r="L74" i="18"/>
  <c r="L36" i="22"/>
  <c r="L18" i="26"/>
  <c r="C150" i="21" s="1"/>
  <c r="K61" i="5"/>
  <c r="L53" i="15"/>
  <c r="L34" i="25"/>
  <c r="L10" i="5"/>
  <c r="C31" i="21" s="1"/>
  <c r="L46" i="5"/>
  <c r="L31" i="3"/>
  <c r="L36" i="8"/>
  <c r="L41" i="1"/>
  <c r="L24" i="26"/>
  <c r="L18" i="10"/>
  <c r="C93" i="21" s="1"/>
  <c r="K58" i="29"/>
  <c r="K57" i="26"/>
  <c r="L13" i="27"/>
  <c r="C68" i="21" s="1"/>
  <c r="L51" i="27"/>
  <c r="L16" i="22"/>
  <c r="C120" i="21" s="1"/>
  <c r="L10" i="26"/>
  <c r="C41" i="21" s="1"/>
  <c r="L42" i="26"/>
  <c r="L28" i="14"/>
  <c r="C111" i="21" s="1"/>
  <c r="L22" i="5"/>
  <c r="C138" i="21" s="1"/>
  <c r="L14" i="3"/>
  <c r="C56" i="21" s="1"/>
  <c r="L56" i="3"/>
  <c r="K59" i="6"/>
  <c r="L89" i="13"/>
  <c r="K64" i="10"/>
  <c r="L12" i="28"/>
  <c r="C69" i="21" s="1"/>
  <c r="L53" i="28"/>
  <c r="L21" i="4"/>
  <c r="C80" i="21" s="1"/>
  <c r="K77" i="11"/>
  <c r="L30" i="11"/>
  <c r="C85" i="21" s="1"/>
  <c r="L18" i="25"/>
  <c r="C78" i="21" s="1"/>
  <c r="L35" i="1"/>
  <c r="L47" i="1"/>
  <c r="L60" i="1"/>
  <c r="L11" i="27"/>
  <c r="C43" i="21" s="1"/>
  <c r="L16" i="27"/>
  <c r="C94" i="21" s="1"/>
  <c r="L20" i="27"/>
  <c r="C152" i="21" s="1"/>
  <c r="L32" i="27"/>
  <c r="L44" i="27"/>
  <c r="J57" i="27"/>
  <c r="L57" i="27" s="1"/>
  <c r="L20" i="1"/>
  <c r="C63" i="21" s="1"/>
  <c r="L32" i="13"/>
  <c r="C72" i="21" s="1"/>
  <c r="F55" i="21"/>
  <c r="L21" i="18"/>
  <c r="C60" i="21" s="1"/>
  <c r="F54" i="21"/>
  <c r="L22" i="14"/>
  <c r="C57" i="21" s="1"/>
  <c r="L26" i="14"/>
  <c r="C83" i="21" s="1"/>
  <c r="L33" i="14"/>
  <c r="C140" i="21" s="1"/>
  <c r="L45" i="14"/>
  <c r="L57" i="14"/>
  <c r="J59" i="5"/>
  <c r="L59" i="5" s="1"/>
  <c r="L22" i="15"/>
  <c r="C132" i="21" s="1"/>
  <c r="L34" i="15"/>
  <c r="L46" i="15"/>
  <c r="L14" i="25"/>
  <c r="C53" i="21" s="1"/>
  <c r="L20" i="25"/>
  <c r="C105" i="21" s="1"/>
  <c r="L28" i="25"/>
  <c r="L40" i="25"/>
  <c r="L53" i="25"/>
  <c r="K68" i="4"/>
  <c r="L16" i="4"/>
  <c r="C30" i="21" s="1"/>
  <c r="F30" i="21"/>
  <c r="K72" i="14"/>
  <c r="L16" i="14"/>
  <c r="C33" i="21" s="1"/>
  <c r="K68" i="1"/>
  <c r="L16" i="1"/>
  <c r="C38" i="21" s="1"/>
  <c r="F31" i="21"/>
  <c r="K61" i="25"/>
  <c r="L12" i="25"/>
  <c r="C29" i="21" s="1"/>
  <c r="K110" i="13"/>
  <c r="L26" i="13"/>
  <c r="C47" i="21" s="1"/>
  <c r="L47" i="13"/>
  <c r="C99" i="21" s="1"/>
  <c r="L70" i="13"/>
  <c r="C157" i="21" s="1"/>
  <c r="L83" i="13"/>
  <c r="L95" i="13"/>
  <c r="J58" i="29"/>
  <c r="L12" i="29"/>
  <c r="C71" i="21" s="1"/>
  <c r="L17" i="29"/>
  <c r="C126" i="21" s="1"/>
  <c r="L25" i="29"/>
  <c r="L37" i="29"/>
  <c r="L50" i="29"/>
  <c r="K64" i="19"/>
  <c r="L11" i="19"/>
  <c r="C45" i="21" s="1"/>
  <c r="L18" i="19"/>
  <c r="C97" i="21" s="1"/>
  <c r="L25" i="19"/>
  <c r="C155" i="21" s="1"/>
  <c r="L37" i="19"/>
  <c r="L49" i="19"/>
  <c r="J62" i="19"/>
  <c r="J64" i="19" s="1"/>
  <c r="K61" i="28"/>
  <c r="L10" i="28"/>
  <c r="C44" i="21" s="1"/>
  <c r="L14" i="28"/>
  <c r="C95" i="21" s="1"/>
  <c r="L22" i="28"/>
  <c r="C154" i="21" s="1"/>
  <c r="L34" i="28"/>
  <c r="L46" i="28"/>
  <c r="J59" i="28"/>
  <c r="J61" i="28" s="1"/>
  <c r="K59" i="27"/>
  <c r="J64" i="10"/>
  <c r="L12" i="10"/>
  <c r="C67" i="21" s="1"/>
  <c r="L20" i="10"/>
  <c r="C122" i="21" s="1"/>
  <c r="L31" i="10"/>
  <c r="L43" i="10"/>
  <c r="L56" i="10"/>
  <c r="J55" i="26"/>
  <c r="L55" i="26" s="1"/>
  <c r="K57" i="22"/>
  <c r="L10" i="22"/>
  <c r="C40" i="21" s="1"/>
  <c r="L14" i="22"/>
  <c r="C91" i="21" s="1"/>
  <c r="L18" i="22"/>
  <c r="C149" i="21" s="1"/>
  <c r="L30" i="22"/>
  <c r="L42" i="22"/>
  <c r="J55" i="22"/>
  <c r="J57" i="22" s="1"/>
  <c r="J66" i="1"/>
  <c r="J68" i="1" s="1"/>
  <c r="K57" i="8"/>
  <c r="L10" i="8"/>
  <c r="C37" i="21" s="1"/>
  <c r="L14" i="8"/>
  <c r="C88" i="21" s="1"/>
  <c r="L18" i="8"/>
  <c r="C145" i="21" s="1"/>
  <c r="L30" i="8"/>
  <c r="L42" i="8"/>
  <c r="J55" i="8"/>
  <c r="J57" i="8" s="1"/>
  <c r="K82" i="18"/>
  <c r="L11" i="18"/>
  <c r="C36" i="21" s="1"/>
  <c r="L35" i="18"/>
  <c r="C86" i="21" s="1"/>
  <c r="L41" i="18"/>
  <c r="C143" i="21" s="1"/>
  <c r="L55" i="18"/>
  <c r="L67" i="18"/>
  <c r="J80" i="18"/>
  <c r="J82" i="18" s="1"/>
  <c r="L18" i="11"/>
  <c r="C59" i="21" s="1"/>
  <c r="L36" i="11"/>
  <c r="C113" i="21" s="1"/>
  <c r="L44" i="11"/>
  <c r="L56" i="11"/>
  <c r="L69" i="11"/>
  <c r="L20" i="23"/>
  <c r="C34" i="21" s="1"/>
  <c r="L24" i="23"/>
  <c r="C84" i="21" s="1"/>
  <c r="L28" i="23"/>
  <c r="C141" i="21" s="1"/>
  <c r="L40" i="23"/>
  <c r="L52" i="23"/>
  <c r="J70" i="14"/>
  <c r="J72" i="14" s="1"/>
  <c r="K64" i="3"/>
  <c r="L11" i="3"/>
  <c r="C32" i="21" s="1"/>
  <c r="L19" i="3"/>
  <c r="C82" i="21" s="1"/>
  <c r="L25" i="3"/>
  <c r="C139" i="21" s="1"/>
  <c r="L37" i="3"/>
  <c r="L49" i="3"/>
  <c r="J62" i="3"/>
  <c r="J64" i="3" s="1"/>
  <c r="J68" i="4"/>
  <c r="L18" i="4"/>
  <c r="C54" i="21" s="1"/>
  <c r="L23" i="4"/>
  <c r="C108" i="21" s="1"/>
  <c r="L35" i="4"/>
  <c r="L47" i="4"/>
  <c r="L60" i="4"/>
  <c r="J59" i="25"/>
  <c r="J61" i="25" s="1"/>
  <c r="K61" i="15"/>
  <c r="J65" i="23"/>
  <c r="J67" i="23" s="1"/>
  <c r="J108" i="13"/>
  <c r="J110" i="13" s="1"/>
  <c r="F6" i="21"/>
  <c r="L78" i="30"/>
  <c r="F5" i="21"/>
  <c r="K67" i="23"/>
  <c r="J77" i="11"/>
  <c r="L15" i="13"/>
  <c r="L8" i="29"/>
  <c r="L9" i="19"/>
  <c r="L8" i="28"/>
  <c r="L9" i="27"/>
  <c r="L62" i="10"/>
  <c r="L8" i="10"/>
  <c r="L8" i="26"/>
  <c r="L8" i="22"/>
  <c r="L10" i="6"/>
  <c r="C39" i="21" s="1"/>
  <c r="L12" i="6"/>
  <c r="C64" i="21" s="1"/>
  <c r="L15" i="6"/>
  <c r="C90" i="21" s="1"/>
  <c r="L18" i="6"/>
  <c r="C119" i="21" s="1"/>
  <c r="L20" i="6"/>
  <c r="C148" i="21" s="1"/>
  <c r="L26" i="6"/>
  <c r="L32" i="6"/>
  <c r="L38" i="6"/>
  <c r="L44" i="6"/>
  <c r="L51" i="6"/>
  <c r="J57" i="6"/>
  <c r="J59" i="6" s="1"/>
  <c r="L8" i="6"/>
  <c r="C15" i="21" s="1"/>
  <c r="L10" i="1"/>
  <c r="L8" i="8"/>
  <c r="L9" i="18"/>
  <c r="L75" i="11"/>
  <c r="L10" i="11"/>
  <c r="L8" i="14"/>
  <c r="L9" i="3"/>
  <c r="L8" i="5"/>
  <c r="L66" i="4"/>
  <c r="L10" i="4"/>
  <c r="L10" i="25"/>
  <c r="J59" i="15"/>
  <c r="L59" i="15" s="1"/>
  <c r="L10" i="15"/>
  <c r="C3" i="21" s="1"/>
  <c r="L12" i="15"/>
  <c r="C28" i="21" s="1"/>
  <c r="L14" i="15"/>
  <c r="C52" i="21" s="1"/>
  <c r="L16" i="15"/>
  <c r="C77" i="21" s="1"/>
  <c r="L18" i="15"/>
  <c r="C104" i="21" s="1"/>
  <c r="B22" i="2"/>
  <c r="B20" i="2"/>
  <c r="B19" i="2"/>
  <c r="B18" i="2"/>
  <c r="B17" i="2"/>
  <c r="B16" i="2"/>
  <c r="B15" i="2"/>
  <c r="B14" i="2"/>
  <c r="B13" i="2"/>
  <c r="B12" i="2"/>
  <c r="B11" i="2"/>
  <c r="B9" i="2"/>
  <c r="B8" i="2"/>
  <c r="B7" i="2"/>
  <c r="B6" i="2"/>
  <c r="B5" i="2"/>
  <c r="F165" i="21" l="1"/>
  <c r="C189" i="21"/>
  <c r="L59" i="25"/>
  <c r="C158" i="21"/>
  <c r="L55" i="8"/>
  <c r="J59" i="27"/>
  <c r="C128" i="21"/>
  <c r="L62" i="19"/>
  <c r="L64" i="19" s="1"/>
  <c r="C100" i="21"/>
  <c r="J61" i="5"/>
  <c r="B10" i="2"/>
  <c r="J57" i="26"/>
  <c r="L55" i="22"/>
  <c r="L66" i="1"/>
  <c r="L68" i="1" s="1"/>
  <c r="L80" i="18"/>
  <c r="L82" i="18" s="1"/>
  <c r="C73" i="21"/>
  <c r="L70" i="14"/>
  <c r="L72" i="14" s="1"/>
  <c r="L62" i="3"/>
  <c r="L64" i="3" s="1"/>
  <c r="C48" i="21"/>
  <c r="L108" i="13"/>
  <c r="L110" i="13" s="1"/>
  <c r="L58" i="29"/>
  <c r="C22" i="21"/>
  <c r="C20" i="21"/>
  <c r="L59" i="28"/>
  <c r="L61" i="28" s="1"/>
  <c r="L64" i="10"/>
  <c r="C18" i="21"/>
  <c r="L57" i="26"/>
  <c r="C17" i="21"/>
  <c r="L57" i="8"/>
  <c r="C13" i="21"/>
  <c r="L65" i="23"/>
  <c r="L67" i="23" s="1"/>
  <c r="L61" i="5"/>
  <c r="C6" i="21"/>
  <c r="J61" i="15"/>
  <c r="L61" i="25"/>
  <c r="C4" i="21"/>
  <c r="C8" i="21"/>
  <c r="C21" i="21"/>
  <c r="L68" i="4"/>
  <c r="C5" i="21"/>
  <c r="C14" i="21"/>
  <c r="L61" i="15"/>
  <c r="C7" i="21"/>
  <c r="C11" i="21"/>
  <c r="L59" i="27"/>
  <c r="C19" i="21"/>
  <c r="L57" i="22"/>
  <c r="C16" i="21"/>
  <c r="C23" i="21"/>
  <c r="L77" i="11"/>
  <c r="C10" i="21"/>
  <c r="L57" i="6"/>
  <c r="L59" i="6" s="1"/>
  <c r="B21" i="2"/>
  <c r="C24" i="21" l="1"/>
  <c r="E8" i="2"/>
  <c r="C334" i="21" l="1"/>
  <c r="E14" i="2" s="1"/>
  <c r="B23" i="2"/>
  <c r="E7" i="2"/>
  <c r="E12" i="2" l="1"/>
  <c r="E6" i="2"/>
  <c r="E11" i="2"/>
  <c r="E9" i="2"/>
  <c r="B24" i="2"/>
  <c r="E10" i="2" l="1"/>
  <c r="B4" i="2"/>
  <c r="B25" i="2" s="1"/>
  <c r="E13" i="2" l="1"/>
  <c r="E15" i="2" s="1"/>
  <c r="H21" i="2" s="1"/>
</calcChain>
</file>

<file path=xl/sharedStrings.xml><?xml version="1.0" encoding="utf-8"?>
<sst xmlns="http://schemas.openxmlformats.org/spreadsheetml/2006/main" count="2374" uniqueCount="851">
  <si>
    <t>N° Factura</t>
  </si>
  <si>
    <t>Totales</t>
  </si>
  <si>
    <t>N° Cotización u Orden</t>
  </si>
  <si>
    <t>Concepto de Reparación</t>
  </si>
  <si>
    <t>ENERO</t>
  </si>
  <si>
    <t>Tipo de compra                        Crédito o Contado</t>
  </si>
  <si>
    <t>Evidencia</t>
  </si>
  <si>
    <t>Fecha</t>
  </si>
  <si>
    <t>EMPRESA</t>
  </si>
  <si>
    <t>PLAN DE MTTO Hilux Mtto No. Serie MR0EX8DD2J0256690 Placa No. RK18361</t>
  </si>
  <si>
    <t>PLAN DE MTTO PIPA # 5 No. Serie 3BK4LJ9X6PF335831 Placa No. PK9436B</t>
  </si>
  <si>
    <t>PLAN DE MTTO PIPA # 3 No. Serie 3HAMSAZRXJL565388 Placa No. PV9328B</t>
  </si>
  <si>
    <t>PLAN DE MTTO PIPA # 4 "10,000" No. Serie 3HTMPAFN03N576269 Placas No. PH3336B</t>
  </si>
  <si>
    <t xml:space="preserve">PLAN DE MTTO GUZZLER # 10 No. Serie 1HTWYSBT16J234675   Placa WR0209A    Mod. 7600
</t>
  </si>
  <si>
    <t>Crédito</t>
  </si>
  <si>
    <t xml:space="preserve">PLAN DE MTTO GUZZLER # 11 No. Serie 2FZHAZA5X3AL76320   Placa VU1408B    Mod. 2003
</t>
  </si>
  <si>
    <t>PLAN DE MTTO RAM RP Mtto No. Serie 3C7WRAKT0HG506998 Placa No. WR0207A</t>
  </si>
  <si>
    <t>PLAN DE MTTO NP300 Mtto No. Serie 3N6AD35C5JK845849 Placa No. RK18362</t>
  </si>
  <si>
    <t>PLAN DE MTTO. INSUMOS PARA EQUIPOS EN GRAL.</t>
  </si>
  <si>
    <t>PLAN DE MTTO PIPA # 6 No. Serie 3BKHLN9X7KF316688 Placa No. WG4390B</t>
  </si>
  <si>
    <t>MAYO</t>
  </si>
  <si>
    <t>ABRIL</t>
  </si>
  <si>
    <t>TOTAL GASTO MENSUAL</t>
  </si>
  <si>
    <t>PLAN DE MTTO PIPA PROSTAR # 13 No. Serie 3HSCUAPR0AN223022 Placa No. RK24579</t>
  </si>
  <si>
    <t>PLAN DE MTTO BEAT Mtto No. Serie MA6CB6CD4JT009793 Placa No. XBK651B</t>
  </si>
  <si>
    <t xml:space="preserve">PLAN DE MTTO GUZZLER # 02 No. Serie    Placa     Mod. 
</t>
  </si>
  <si>
    <t>CIERRE MES MAYO</t>
  </si>
  <si>
    <t xml:space="preserve">PLAN DE MTTO VOLTEO STERLING No. Serie 2FWJA3CG87AX07695   Placa PR1091B    Mod. 2007
</t>
  </si>
  <si>
    <t xml:space="preserve">PLAN DE MTTO RANGER No. Serie 8AFDT50D766464197   Placa WR0206A    Mod. 2006
</t>
  </si>
  <si>
    <t>equipo</t>
  </si>
  <si>
    <t>total gasto</t>
  </si>
  <si>
    <t>pipa 13</t>
  </si>
  <si>
    <t>guzzler 2</t>
  </si>
  <si>
    <t>equipo en gral</t>
  </si>
  <si>
    <t>guzzler 10</t>
  </si>
  <si>
    <t>pipa 4</t>
  </si>
  <si>
    <t>cierre de mes</t>
  </si>
  <si>
    <t>pipa 3</t>
  </si>
  <si>
    <t>Importe Contado</t>
  </si>
  <si>
    <t>Importe Crédito</t>
  </si>
  <si>
    <t>Orden de Compra</t>
  </si>
  <si>
    <t>Pipa 5</t>
  </si>
  <si>
    <t>Pipa 6</t>
  </si>
  <si>
    <t xml:space="preserve">Contado </t>
  </si>
  <si>
    <t>N° Cotización</t>
  </si>
  <si>
    <t>Total Mensual</t>
  </si>
  <si>
    <t>guzzler 11</t>
  </si>
  <si>
    <t>N° Orden de Compra</t>
  </si>
  <si>
    <t>Firo</t>
  </si>
  <si>
    <t>Hidrojet 1</t>
  </si>
  <si>
    <t>N° Orden Compra</t>
  </si>
  <si>
    <t>volteo sterling</t>
  </si>
  <si>
    <t xml:space="preserve">CIERRE JULIO </t>
  </si>
  <si>
    <t>Julio</t>
  </si>
  <si>
    <t>Agosto</t>
  </si>
  <si>
    <t>CIERRE AGOSTO</t>
  </si>
  <si>
    <t>Total Mes</t>
  </si>
  <si>
    <t>Hilux Mtto.</t>
  </si>
  <si>
    <t>Nissan NP 300</t>
  </si>
  <si>
    <t>Hilux Vtas.</t>
  </si>
  <si>
    <t>PLAN DE MTTO PIPA VOLVO # 12 No. Serie YV2E4CCA64B379649 Placa No. VW4281B</t>
  </si>
  <si>
    <t>Pipa 12</t>
  </si>
  <si>
    <t>CIERRE SEPTIEMBRE</t>
  </si>
  <si>
    <t>Septiembre</t>
  </si>
  <si>
    <t>Polo</t>
  </si>
  <si>
    <t>Ranger</t>
  </si>
  <si>
    <t>acomulado del 01 al 30 septiembre</t>
  </si>
  <si>
    <t>Octubre</t>
  </si>
  <si>
    <t>CIERRE OCTUBRE</t>
  </si>
  <si>
    <t>beat</t>
  </si>
  <si>
    <t>TOTAL MES</t>
  </si>
  <si>
    <t>Hidrojet 8</t>
  </si>
  <si>
    <t>Noviembre</t>
  </si>
  <si>
    <t>CIERRE NOVIEMBRE</t>
  </si>
  <si>
    <t>acomulado del 01 al 31 Octubre</t>
  </si>
  <si>
    <t>acomulado del 01 al 30 Noviembre</t>
  </si>
  <si>
    <t>Diciembre</t>
  </si>
  <si>
    <t>acomulado del 01 al 31 Diciembre</t>
  </si>
  <si>
    <t>CIERRE DICIEMBRE</t>
  </si>
  <si>
    <t>Ram RP</t>
  </si>
  <si>
    <t>Abril</t>
  </si>
  <si>
    <t>Mayo</t>
  </si>
  <si>
    <t>Junio</t>
  </si>
  <si>
    <t>acomulado del 01 al 30 Abril</t>
  </si>
  <si>
    <t>acomulado del 01 al 31 Mayo</t>
  </si>
  <si>
    <t>acomulado del 01 al 30 junio</t>
  </si>
  <si>
    <t>Retro Case</t>
  </si>
  <si>
    <t>acomulado del 01 abril al 31 diciembre</t>
  </si>
  <si>
    <t>CIERRE MES ENERO</t>
  </si>
  <si>
    <t xml:space="preserve">CIERRE JUNIO </t>
  </si>
  <si>
    <t>CIERRE MES FEBRERO</t>
  </si>
  <si>
    <t>CIERRE MES MARZO</t>
  </si>
  <si>
    <t>CIERRE MES ABRIL</t>
  </si>
  <si>
    <t>Polo Vtas. Mtto No. Serie MEX612607KT039073 Placa No. RWZ313A</t>
  </si>
  <si>
    <t>Hidrojet KW 1 Mtto No. Serie 3BK5HM8XXRF373817 Placa No. PW0107B</t>
  </si>
  <si>
    <t>PLAN DE HDROJET CHICO 8 Mtto No. Serie 1HTSCABR8XH610342 Placa No. WR0205A</t>
  </si>
  <si>
    <t>Semana 1 01</t>
  </si>
  <si>
    <t>Semana 2 03 al 08</t>
  </si>
  <si>
    <t>Semana 3 10 al 15</t>
  </si>
  <si>
    <t>Semana 4 17 al 22</t>
  </si>
  <si>
    <t>Semana 5 24 al 29</t>
  </si>
  <si>
    <t>Semana 6 31</t>
  </si>
  <si>
    <t>Enero</t>
  </si>
  <si>
    <t>Febrero</t>
  </si>
  <si>
    <t>Marzo</t>
  </si>
  <si>
    <t>acomulado del 01 al 31 Enero</t>
  </si>
  <si>
    <t>acomulado del 01 al 28 Febrero</t>
  </si>
  <si>
    <t>acomulado del 01 al 31 Marzo</t>
  </si>
  <si>
    <t>Semana 1 01 al 04</t>
  </si>
  <si>
    <t>Semana 2 06 al 11</t>
  </si>
  <si>
    <t>Semana 3 13 al 18</t>
  </si>
  <si>
    <t>Semana 4 20 al 25</t>
  </si>
  <si>
    <t>Semana 5 27 al 31</t>
  </si>
  <si>
    <t>Semana 5 24 al 28</t>
  </si>
  <si>
    <t>Semana 1 01 al 05</t>
  </si>
  <si>
    <t>Semana 2 07 al 12</t>
  </si>
  <si>
    <t>Semana 3 14 al 19</t>
  </si>
  <si>
    <t>Semana 4 21 al 26</t>
  </si>
  <si>
    <t>Semana 5 28 al 30</t>
  </si>
  <si>
    <t>Semana 1 01 al 03</t>
  </si>
  <si>
    <t>Semana 2 05 al 10</t>
  </si>
  <si>
    <t>Semana 3 12 al 17</t>
  </si>
  <si>
    <t>Semana 4 19 al 24</t>
  </si>
  <si>
    <t>Semana 5 26 al 31</t>
  </si>
  <si>
    <t>Semana 1 02 al 07</t>
  </si>
  <si>
    <t>Semana 2 09 al 14</t>
  </si>
  <si>
    <t>Semana 3 16 al 21</t>
  </si>
  <si>
    <t>Semana 4 23 al 28</t>
  </si>
  <si>
    <t>Semana 5 30</t>
  </si>
  <si>
    <t>Semana 5 28 al 31</t>
  </si>
  <si>
    <t>acomulado del 01 al 31 Agosto</t>
  </si>
  <si>
    <t>Semana 2 04 al 09</t>
  </si>
  <si>
    <t>Semana 3 11 al 16</t>
  </si>
  <si>
    <t>Semana 4 18 al 23</t>
  </si>
  <si>
    <t>Semana 5 25 al 30</t>
  </si>
  <si>
    <t>Semana 1 01 al 02</t>
  </si>
  <si>
    <t>Semana 1 01 al 06</t>
  </si>
  <si>
    <t>Semana 2 08 al 13</t>
  </si>
  <si>
    <t>Semana 3 15 al 20</t>
  </si>
  <si>
    <t>Semana 4 22 al 27</t>
  </si>
  <si>
    <t>Semana 5 29 al 30</t>
  </si>
  <si>
    <t>Semana 5 29 al 31</t>
  </si>
  <si>
    <t>Reemplazo de baterias (3 pzas acumulador, 3 pzas puente bateria rojo, 3 pzas puente negro, 6 pzas tuerca espiral p/tornillo bateria, 3 pzas casco acumulador)</t>
  </si>
  <si>
    <t>Insumos en Gral. Mtto. (Sellos de seguridad viper foliado para tanques de diesel)</t>
  </si>
  <si>
    <t>Cambio de bolsa de aire y varilla</t>
  </si>
  <si>
    <t>Diesel Marimar</t>
  </si>
  <si>
    <t>Contado</t>
  </si>
  <si>
    <t>M59153</t>
  </si>
  <si>
    <t>Comasa</t>
  </si>
  <si>
    <t>D235238</t>
  </si>
  <si>
    <t>JG Ferretera</t>
  </si>
  <si>
    <t>B62542</t>
  </si>
  <si>
    <t>Reparación por daños de trabajo (crimp fitting, straight, manguera)</t>
  </si>
  <si>
    <t>Reparación por daños de trabajo (Conexión 6" global)</t>
  </si>
  <si>
    <t>Cambio de peine por muelle quebrada (peine de muelle izquierdo, abrazadera de muelle completa y mano de obra).</t>
  </si>
  <si>
    <t>Daniel Beltran</t>
  </si>
  <si>
    <t>A18</t>
  </si>
  <si>
    <t>Reemplazo de acumulador LTH</t>
  </si>
  <si>
    <t>Insumos en Gral. Mtto. (Candados laminados)</t>
  </si>
  <si>
    <t>Manguera para las herramientas neumaticas(cople 1/4 y niple 1/4")</t>
  </si>
  <si>
    <t>D235439</t>
  </si>
  <si>
    <t>Insumos en Gral. Mtto. (arrancador, cepillo repuesto, niple galvanizado, rodaja de polietileno, guantes de piel de cabra, pinza para tierra, flexometro cadena)</t>
  </si>
  <si>
    <t>B62583</t>
  </si>
  <si>
    <t>Reemplazo de acumulador LTH L-47</t>
  </si>
  <si>
    <t>reemplazo de acumulador H-99</t>
  </si>
  <si>
    <t>tornilleria</t>
  </si>
  <si>
    <t>Sutorsa</t>
  </si>
  <si>
    <t>C68813</t>
  </si>
  <si>
    <t>Cambio de Conexión (triple lok)</t>
  </si>
  <si>
    <t xml:space="preserve">Comasa </t>
  </si>
  <si>
    <t>D235493</t>
  </si>
  <si>
    <t xml:space="preserve">Instalación de marcha nueva y cambio de cables de la marcha a las baterias (cota corriente, tuerca espiral p/tornillo, marcha, cable de bateria, terminal estañada de ojo 3/8", cable de bateria rojo, terminal estañada ojo 1/2, manguera corrugada negra, servicia ponchada de terminales  sujeta cable grueso reforzado, terminal estañada 3/16) </t>
  </si>
  <si>
    <t>Guzzler 7</t>
  </si>
  <si>
    <t xml:space="preserve">PLAN DE MTTO GUZZLER # 7 No. Serie 1HTGLATT0XH639687   Placa  WR0204A 
</t>
  </si>
  <si>
    <t>Espejo Convexo8"</t>
  </si>
  <si>
    <t>spring guard, manguera p/frenos de aire, conexión hidraulica, codo de 45 macho, hex head plug, frontier red 200WP, conexión de laton</t>
  </si>
  <si>
    <t>D235698</t>
  </si>
  <si>
    <t>instalación bomba de achique (motobomba, aceite multigrado, arranque retractil.</t>
  </si>
  <si>
    <t>Hebert</t>
  </si>
  <si>
    <t>Sello mécanico motobomba 2 y 3"</t>
  </si>
  <si>
    <t>Insumos en Gral. Mtto. (Juego de 4 conectores y 2 coples para compresor de aire, valvula inflador cabeza doble)</t>
  </si>
  <si>
    <t>Insumos en Gral. Mtto. (anticongelante)</t>
  </si>
  <si>
    <t>Tracto Allende</t>
  </si>
  <si>
    <t>M594295</t>
  </si>
  <si>
    <t>Switch boton push, pluma limpiadora, cornetas bocinas</t>
  </si>
  <si>
    <t>Instalación bomba de achique (3.5" heavy duty, adaptador, cople blue stripe 6" 4" y 3").</t>
  </si>
  <si>
    <t>D235711</t>
  </si>
  <si>
    <t>peine de muelle, bujes bronce, perno de suspensión, albardones, tornillo de centro, abrazaderas, mano de obra.</t>
  </si>
  <si>
    <t>A21</t>
  </si>
  <si>
    <t>asterisco</t>
  </si>
  <si>
    <t>Casa Palacios</t>
  </si>
  <si>
    <t>D443361</t>
  </si>
  <si>
    <t>Insumos en Gral. Mtto. (llave p/manguera de laton 1/2", aerosol rojo metalico, aerosol negro mate, trapeadr sintetico, pija hexagonal p/broca c/rondanas, juego p/ reparación wc, espuma expansiva, bolsa c/50 pijas1 1/4" hexagonal).</t>
  </si>
  <si>
    <t>B62777</t>
  </si>
  <si>
    <t>Conexión</t>
  </si>
  <si>
    <t>D235734</t>
  </si>
  <si>
    <t>TRA</t>
  </si>
  <si>
    <t>M594525</t>
  </si>
  <si>
    <t>Conexión de bomba a pichancha en Riacsa (manguera tigerflex 3")</t>
  </si>
  <si>
    <t>Nehiro</t>
  </si>
  <si>
    <t>A20565</t>
  </si>
  <si>
    <t>Instalación de codo a carrete 1/2" (conexción codo parker)</t>
  </si>
  <si>
    <t>A20566</t>
  </si>
  <si>
    <t>Jomar</t>
  </si>
  <si>
    <t>Aceite Hidraúlico y Aceite Transmisión ATF</t>
  </si>
  <si>
    <t>GP2 286549</t>
  </si>
  <si>
    <t>Inslación de purgador para no quemar el sello mecánico (Conexiones bomba de achique)</t>
  </si>
  <si>
    <t>D235794</t>
  </si>
  <si>
    <t>baterias</t>
  </si>
  <si>
    <t>Aceite 15W40 para afinaciones de los equipos</t>
  </si>
  <si>
    <t>Abrasivos del Nte.</t>
  </si>
  <si>
    <t>A2942</t>
  </si>
  <si>
    <t>Esparragos y tuercas para los seguros de la tapa</t>
  </si>
  <si>
    <t>ERGAR</t>
  </si>
  <si>
    <t xml:space="preserve">colocación de loderas </t>
  </si>
  <si>
    <t>Afinación Mayor</t>
  </si>
  <si>
    <t>M595448</t>
  </si>
  <si>
    <t>tornillos para colocación de loderas</t>
  </si>
  <si>
    <t>C68945</t>
  </si>
  <si>
    <t>Diesel Caramon</t>
  </si>
  <si>
    <t>Mantenimiento de inyectores, lavado de tanque de combustible, desmotar y montar inyectores y lubricar arneses</t>
  </si>
  <si>
    <t>B2284</t>
  </si>
  <si>
    <t>buje soporte de cabina</t>
  </si>
  <si>
    <t>Sierra Nte Truck</t>
  </si>
  <si>
    <t xml:space="preserve">Insumos en Gral. Mtto. </t>
  </si>
  <si>
    <t>B62997</t>
  </si>
  <si>
    <t>cambio de clutch, suspensión delantera.</t>
  </si>
  <si>
    <t>GP2 287619</t>
  </si>
  <si>
    <t>limpia parabrisas kenworth inq. Plumas limpia parabrisas bosch de 16"</t>
  </si>
  <si>
    <t>Valvula guillotina</t>
  </si>
  <si>
    <t>PARA</t>
  </si>
  <si>
    <t>C23207</t>
  </si>
  <si>
    <t>A38218</t>
  </si>
  <si>
    <t>cambio de llantas posición 9 y 10</t>
  </si>
  <si>
    <t>Kase</t>
  </si>
  <si>
    <t>desmontar y montar inyectores, calibrar motor completo, reparación de arnes de motor, cambio de computadora de motor.</t>
  </si>
  <si>
    <t>Maribel Gcia Gomez</t>
  </si>
  <si>
    <t>tubing frenos de aire, unión PD343, steel 1/4", Conexiones de laton, 1202P world wide, crimp fitting.</t>
  </si>
  <si>
    <t>Afinación mayor y corregir fuga de diesel.</t>
  </si>
  <si>
    <t>Diesel International</t>
  </si>
  <si>
    <t>A30790</t>
  </si>
  <si>
    <t>Urea</t>
  </si>
  <si>
    <t>urea</t>
  </si>
  <si>
    <t>abono</t>
  </si>
  <si>
    <t>diesel y gasolina</t>
  </si>
  <si>
    <t>Reparación pistones, pernos y candados, camisas, empaque superior, empaque de carter, metales biela y bancada marca Mahle. Reparación de Cabeza: valvulas de admisión, rectificar asientos, rectificar valvulas, guias, sellos de valvula, rectificar superficie, mano de obra, mangas, instalacion de mangas y cortar, reparacione de bielas, aceite y filtros de motor mano de obra MEDIA REPARACIÓN.</t>
  </si>
  <si>
    <t>Herramienta p/desmontar accesorios (llave combinada con matraca, dado de impacto largo cuadro 1/2", extensión de 2 1/2" para matraca)</t>
  </si>
  <si>
    <t>B63170</t>
  </si>
  <si>
    <t>Alineación y balanceo</t>
  </si>
  <si>
    <t>Llantas anahuac</t>
  </si>
  <si>
    <t>BSF22233</t>
  </si>
  <si>
    <t>Cambio de alternador</t>
  </si>
  <si>
    <t>tornillos para percha y tanque de vacio</t>
  </si>
  <si>
    <t>C69112</t>
  </si>
  <si>
    <t>Varilla de empuje</t>
  </si>
  <si>
    <t>Kenworth</t>
  </si>
  <si>
    <t>AR175369</t>
  </si>
  <si>
    <t>llave combinada extralarga, dado de impacto cuadrado 1", adaptador con barreno, pasador p/dado de impacto</t>
  </si>
  <si>
    <t>B63334</t>
  </si>
  <si>
    <t>Sellador de poliuterano, fumigador domestico, pila alcalina, silicon automotriz negro, shellac cabeza de indio</t>
  </si>
  <si>
    <t>abrazadera de hule 1", switch 1 paso y plafon 4" redondo rojo</t>
  </si>
  <si>
    <t>bulbo alta KW</t>
  </si>
  <si>
    <t>Tubo refrigerante para compresor</t>
  </si>
  <si>
    <t>M599870</t>
  </si>
  <si>
    <t>Sello de seguridad viper foliado</t>
  </si>
  <si>
    <t>Reparación fuga de aire</t>
  </si>
  <si>
    <t>D237004</t>
  </si>
  <si>
    <t>Foco H4 12V 55W/60W 3T Halogeno Hella</t>
  </si>
  <si>
    <t>Foco H7 12V 55W Fiesta/Peugeot/BMW Hella</t>
  </si>
  <si>
    <t>Insumos en Gral. Mtto. (Cinta aislar tipo tela Felpa 3/4" y Cinta aislante negra de PVC scotch super 33 3M</t>
  </si>
  <si>
    <t>Urea (hidro 1 y Pipa 5)</t>
  </si>
  <si>
    <t>Ultra blue</t>
  </si>
  <si>
    <t>MAR1043</t>
  </si>
  <si>
    <t>UFMT6782</t>
  </si>
  <si>
    <t>Reparación de muelles</t>
  </si>
  <si>
    <t>A48</t>
  </si>
  <si>
    <t>TPC (Daniel Beltran)</t>
  </si>
  <si>
    <t>F4965</t>
  </si>
  <si>
    <t>Instalación llanta posición 1 Goodyear</t>
  </si>
  <si>
    <t>Insumos en Gral. Mtto. (instalación de reflectores taller y remodelación traila)</t>
  </si>
  <si>
    <t>Home Depot</t>
  </si>
  <si>
    <t>4HGH11246875</t>
  </si>
  <si>
    <t>Filtros para afinación</t>
  </si>
  <si>
    <t>Reemplazo de calcetines</t>
  </si>
  <si>
    <t>Rodrigo Ortega</t>
  </si>
  <si>
    <t>B63504</t>
  </si>
  <si>
    <t>M600525</t>
  </si>
  <si>
    <t>Insumos en Gral. Mtto. (para emplayar piezas bomba weekend)</t>
  </si>
  <si>
    <t>B63583</t>
  </si>
  <si>
    <t>Ajuste de ganchos (esparragos y tornillos)</t>
  </si>
  <si>
    <t>Reparación de tapa del deposito del aceite</t>
  </si>
  <si>
    <t>D237375</t>
  </si>
  <si>
    <t>Insumos en Gral. Mtto. (dado de impacto)</t>
  </si>
  <si>
    <t>Ferreteria Calzada</t>
  </si>
  <si>
    <t>F2521156</t>
  </si>
  <si>
    <t>Refacciones (yugo, cruceta c/graseras, tuerca de seguridad para el yugo y las abrazaderas de los dados de la cruceta</t>
  </si>
  <si>
    <t>Central partes MTY</t>
  </si>
  <si>
    <t>Corregir fuga (Crimp Fitting)</t>
  </si>
  <si>
    <t>D237410</t>
  </si>
  <si>
    <t>Reemplazo de bolsa de aire trasera</t>
  </si>
  <si>
    <t>Tracto Kenworth</t>
  </si>
  <si>
    <t>AR176330</t>
  </si>
  <si>
    <t>instalacion de claxon</t>
  </si>
  <si>
    <t>D237696</t>
  </si>
  <si>
    <t>Instalación de claxon</t>
  </si>
  <si>
    <t>instalación de claxon</t>
  </si>
  <si>
    <t>Insumos en Gral. Mtto. (nstalacion de claxon pipa 6 y 3)</t>
  </si>
  <si>
    <t>Reemplazo de bolsa de aire y aceite para relleno (bolsa de aire, aceite de motor y aceite hidraulico)</t>
  </si>
  <si>
    <t>N15530</t>
  </si>
  <si>
    <t>Rotación de llantas</t>
  </si>
  <si>
    <t>vulca</t>
  </si>
  <si>
    <t>Cambio de crucetas de la toma de fuerza</t>
  </si>
  <si>
    <t>Central MTY</t>
  </si>
  <si>
    <t>elemento para cople martin (asterisco)</t>
  </si>
  <si>
    <t>D446897</t>
  </si>
  <si>
    <t>Cambio de balatas delanteras</t>
  </si>
  <si>
    <t>GP2 292641</t>
  </si>
  <si>
    <t>Corrección de fuga (codo y tubo soldable)</t>
  </si>
  <si>
    <t>Eq y Herr. Hidraulicas MTY</t>
  </si>
  <si>
    <t>05N049427</t>
  </si>
  <si>
    <t>Instalación de cornetas (manguera y crimp fitting)</t>
  </si>
  <si>
    <t>D238134</t>
  </si>
  <si>
    <t>Afinación mayor (filtros y anticongelante)</t>
  </si>
  <si>
    <t>Aceite para relleno de equipos (aceite 15W40)</t>
  </si>
  <si>
    <t>A3107</t>
  </si>
  <si>
    <t>Limpieza de calcetines</t>
  </si>
  <si>
    <t>D238309</t>
  </si>
  <si>
    <t>C69490</t>
  </si>
  <si>
    <t>Infra</t>
  </si>
  <si>
    <t>NR160044</t>
  </si>
  <si>
    <t>Reparación de percha trasera más configuración del fan clutch</t>
  </si>
  <si>
    <t>Daniel Hdez</t>
  </si>
  <si>
    <t>A74</t>
  </si>
  <si>
    <t>Adaptación de aspersores para limpiar calcetines</t>
  </si>
  <si>
    <t>D238366</t>
  </si>
  <si>
    <t>Kit media reparación piston</t>
  </si>
  <si>
    <t>A31478</t>
  </si>
  <si>
    <t>Tapón para déposito refrigerante</t>
  </si>
  <si>
    <t>guzzler 7</t>
  </si>
  <si>
    <t>calibrador y sargento</t>
  </si>
  <si>
    <t>B63452</t>
  </si>
  <si>
    <t>comsimibles para la limpieza de motor</t>
  </si>
  <si>
    <t>Insumos en Gral. Mtto. (Oxigeno para soldar)</t>
  </si>
  <si>
    <t>Insumos en Gral. Mtto. (aceite de transmisión y direccion para relleno de unidades</t>
  </si>
  <si>
    <t>GP2 294760</t>
  </si>
  <si>
    <t>Cambio de conexiones a manguera del carrete de 1/2" por desgaste</t>
  </si>
  <si>
    <t>D238736</t>
  </si>
  <si>
    <t>Insumos en Gral. Mtto. (2 llaves y 1 tuerca)</t>
  </si>
  <si>
    <t>B64505</t>
  </si>
  <si>
    <t>Embalatado eje trasero inter</t>
  </si>
  <si>
    <t xml:space="preserve">Kase </t>
  </si>
  <si>
    <t>F5130</t>
  </si>
  <si>
    <t>Instalacion de llantas posición 3 y 4 (Golden Crown)</t>
  </si>
  <si>
    <t>Instalación de 1 llanta posición 1 (goodyear)</t>
  </si>
  <si>
    <t>Anticipo Cambio de bomba de agua</t>
  </si>
  <si>
    <t>Maquinas Diesel</t>
  </si>
  <si>
    <t>28Q178605</t>
  </si>
  <si>
    <t>FRI272520</t>
  </si>
  <si>
    <t>cambio de conexiones desgastadas para la instalación del compresor reparado</t>
  </si>
  <si>
    <t>D238836</t>
  </si>
  <si>
    <t>Instalación de luces laterales</t>
  </si>
  <si>
    <t>Instalación de instrumentos de medición</t>
  </si>
  <si>
    <t>reemplazo de cornetas bocinas</t>
  </si>
  <si>
    <t>C69628</t>
  </si>
  <si>
    <t>reparación de compresor y gobernador de aire</t>
  </si>
  <si>
    <t>Jorge Mtz</t>
  </si>
  <si>
    <t>A5948</t>
  </si>
  <si>
    <t>Insumos en Gral. Mtto. (reparación de compresor)</t>
  </si>
  <si>
    <t>D238940</t>
  </si>
  <si>
    <t xml:space="preserve">pago total cambio de bomba de agua </t>
  </si>
  <si>
    <t>IFP3007464</t>
  </si>
  <si>
    <t>Camara de aire T-30/30 con abrazadera Bendix</t>
  </si>
  <si>
    <t>M609732</t>
  </si>
  <si>
    <t>Corregir fuga de aire</t>
  </si>
  <si>
    <t>Cemasa</t>
  </si>
  <si>
    <t>C170086</t>
  </si>
  <si>
    <t>A119719</t>
  </si>
  <si>
    <t>cambio de foco delantero (foco HD de led 9007)</t>
  </si>
  <si>
    <t>Auto Electrica delfin</t>
  </si>
  <si>
    <t>FN23305</t>
  </si>
  <si>
    <t>reparación de motor (Cabeza de motor Cat C10)</t>
  </si>
  <si>
    <t>A31651</t>
  </si>
  <si>
    <t>Insumos para reparación</t>
  </si>
  <si>
    <t xml:space="preserve">bandas de alternador </t>
  </si>
  <si>
    <t>A119772</t>
  </si>
  <si>
    <t>aceite de relleno bomba y grasa</t>
  </si>
  <si>
    <t>GP2 296597</t>
  </si>
  <si>
    <t>Refacciones (reparación del On-Off del soplador</t>
  </si>
  <si>
    <t>D239271</t>
  </si>
  <si>
    <t>corregir fuga en la manguera a donde va el cabezal (crimp fitting)</t>
  </si>
  <si>
    <t>D239272</t>
  </si>
  <si>
    <t>Valvula de protección de presión Seif tipo T</t>
  </si>
  <si>
    <t>Tracto Frenos</t>
  </si>
  <si>
    <t>R-1506</t>
  </si>
  <si>
    <t>S/F</t>
  </si>
  <si>
    <t>Material eléctrico (reparación On-Off soplador)</t>
  </si>
  <si>
    <t>Reductor para cambio de electrovalvula (pipe adapter 1/2-3/8)</t>
  </si>
  <si>
    <t>D239273</t>
  </si>
  <si>
    <t>cambio de manguera</t>
  </si>
  <si>
    <t>PLAN DE MTTO AVENGER Mtto No. Serie 1B3AC4FBXAN160727 Placa No. YKS2281</t>
  </si>
  <si>
    <t>Avenger</t>
  </si>
  <si>
    <t>Insumos en Gral. Mtto. (herramienta en Gral)</t>
  </si>
  <si>
    <t>B64885</t>
  </si>
  <si>
    <t>Insumos en Gral. Mtto. (urea)</t>
  </si>
  <si>
    <t>Ultradef México</t>
  </si>
  <si>
    <t>UFMT7268</t>
  </si>
  <si>
    <t>Insumos en Gral. Mtto. (Calibrador)</t>
  </si>
  <si>
    <t>Autozone</t>
  </si>
  <si>
    <t>Reemplazo bomba de diesel</t>
  </si>
  <si>
    <t>Reemplazo de panal y lavado y reparación del post enfriador aire-aire</t>
  </si>
  <si>
    <t>Central Radiadores MTY</t>
  </si>
  <si>
    <t>A11682</t>
  </si>
  <si>
    <t>Tapones para radiador y tanque aceite y agua</t>
  </si>
  <si>
    <t>C29641</t>
  </si>
  <si>
    <t>Filtros para la reparación de motor</t>
  </si>
  <si>
    <t>M612125</t>
  </si>
  <si>
    <t>Reemplazo de espejo lateral</t>
  </si>
  <si>
    <t>C29706</t>
  </si>
  <si>
    <t>baleros para polea loca en donde desliza la banda motriz</t>
  </si>
  <si>
    <t>Reemplazo de junta de turbo por desgaste</t>
  </si>
  <si>
    <t>SF</t>
  </si>
  <si>
    <t>Reemplazo de banda de motor por desgaste</t>
  </si>
  <si>
    <t>AR178747</t>
  </si>
  <si>
    <t>Corrección de fuga de mofle</t>
  </si>
  <si>
    <t>Maldonado</t>
  </si>
  <si>
    <t>tacones</t>
  </si>
  <si>
    <t>Aceite de relleno motor y aceite hidraulico</t>
  </si>
  <si>
    <t>GP2 298176</t>
  </si>
  <si>
    <t xml:space="preserve">Embalatado 13-abr </t>
  </si>
  <si>
    <t>Rectificado de 2 tambores delanteros</t>
  </si>
  <si>
    <t>Reemplazo de componentes luces de transito</t>
  </si>
  <si>
    <t>Reemplazo de 2 baterias y aceite de relleno de motor 15W40</t>
  </si>
  <si>
    <t>N15673</t>
  </si>
  <si>
    <t>aceite de relleno de motor 15W40</t>
  </si>
  <si>
    <t>N15675</t>
  </si>
  <si>
    <t xml:space="preserve">Insumos en Gral. Mtto. (llave combinada con matraca 9/16" x 185 mm, bolsa con 100 pijas para lamina #12x1" fiero, pija para lamina # 12x1 1/2", bolsa con 100 pijas para lamina # 14x1 1/2" fiero) </t>
  </si>
  <si>
    <t>B65155</t>
  </si>
  <si>
    <t>Insumos en Gral. Mtto. (arrancador}</t>
  </si>
  <si>
    <t>B65157</t>
  </si>
  <si>
    <t>Reemplazo marcador de presión</t>
  </si>
  <si>
    <t>Aceite</t>
  </si>
  <si>
    <t>Asterisco</t>
  </si>
  <si>
    <t>D450255</t>
  </si>
  <si>
    <t>Tanque de agua (recuperador)</t>
  </si>
  <si>
    <t>C29878</t>
  </si>
  <si>
    <t>Insumos en Gral. Mtto. (adaptador con barreno)</t>
  </si>
  <si>
    <t>B65296</t>
  </si>
  <si>
    <t>Mantenimiento a bomba de vacío (paletas)</t>
  </si>
  <si>
    <t>Bezares</t>
  </si>
  <si>
    <t>BZ56488</t>
  </si>
  <si>
    <t>Compra de aceite 75W-90 para el soplador</t>
  </si>
  <si>
    <t>reparación del fan clutch</t>
  </si>
  <si>
    <t>Turbos</t>
  </si>
  <si>
    <t>T1613</t>
  </si>
  <si>
    <t>Corta Corriente</t>
  </si>
  <si>
    <t>anticongelante</t>
  </si>
  <si>
    <t>M614898</t>
  </si>
  <si>
    <t>Insumos para la instalación del fan clutch</t>
  </si>
  <si>
    <t>D240248</t>
  </si>
  <si>
    <t>rectificado de polea y tambor</t>
  </si>
  <si>
    <t>embalatado de yoyo posición 9 y 10, cambio de reten y kit de balatas por fuga en reten</t>
  </si>
  <si>
    <t>C70005</t>
  </si>
  <si>
    <t>Insumos en Gral. Mtto.</t>
  </si>
  <si>
    <t>B65325</t>
  </si>
  <si>
    <t>tornilleria a cambio la otra se encontraba desgastada</t>
  </si>
  <si>
    <t>B65318</t>
  </si>
  <si>
    <t>Reparación de fuga de aire (manguera)</t>
  </si>
  <si>
    <t>D240306</t>
  </si>
  <si>
    <t>Rectificación del interior de la bomba de vacío</t>
  </si>
  <si>
    <t>TSM</t>
  </si>
  <si>
    <t>Reparación de fuga de aire (empaques y reten)</t>
  </si>
  <si>
    <t>CADECO</t>
  </si>
  <si>
    <t>16/346816</t>
  </si>
  <si>
    <t>FA016173139</t>
  </si>
  <si>
    <t>Reparación caja de direcciones</t>
  </si>
  <si>
    <t>B65385</t>
  </si>
  <si>
    <t>COMASA</t>
  </si>
  <si>
    <t>Insumos en Gral. Mtto. (Raloy 15W40)</t>
  </si>
  <si>
    <t>A3245</t>
  </si>
  <si>
    <t>cambio de llantas delanteras</t>
  </si>
  <si>
    <t>Tecnollantas</t>
  </si>
  <si>
    <t>G88155</t>
  </si>
  <si>
    <t>Reemplazo por fuga de aceite</t>
  </si>
  <si>
    <t>D240347</t>
  </si>
  <si>
    <t>GP2300340</t>
  </si>
  <si>
    <t>material para modificación del mofle de la bomba de vacío</t>
  </si>
  <si>
    <t>B65438</t>
  </si>
  <si>
    <t>Casa palacios</t>
  </si>
  <si>
    <t>D451032</t>
  </si>
  <si>
    <t>tornilleria para la modificación de mofle de La bomba de vacío</t>
  </si>
  <si>
    <t>pintura y accesorios</t>
  </si>
  <si>
    <t>Gustavo Cisneros</t>
  </si>
  <si>
    <t>A9383</t>
  </si>
  <si>
    <t>2 grifos para la bomba de vacío</t>
  </si>
  <si>
    <t>D240562</t>
  </si>
  <si>
    <t>B65483</t>
  </si>
  <si>
    <t>Tubo galvanizado 1/2 mretro 1"}</t>
  </si>
  <si>
    <t>Insumos en Gral. Mtto. (lona barredora Tennant y Cincho ppara quitar los filtros de las barredoras)</t>
  </si>
  <si>
    <t xml:space="preserve">Bateria y limpia parabrisas </t>
  </si>
  <si>
    <t>puntillas para el sistema de riego</t>
  </si>
  <si>
    <t>D240593</t>
  </si>
  <si>
    <t>insumos para el sistema de riego de B. Johnston</t>
  </si>
  <si>
    <t>B65506</t>
  </si>
  <si>
    <t>Insumos en Gral. Mtto. (taladro)</t>
  </si>
  <si>
    <t>Instalación eléctrica línea de marcha</t>
  </si>
  <si>
    <t>Reparar recuperador de agua usado (plastilina epoxica)</t>
  </si>
  <si>
    <t>reemplazo de manguera de calefacción y anticongelante</t>
  </si>
  <si>
    <t>Barredora Johnston</t>
  </si>
  <si>
    <t>Espreas de riego (high Pressure Spray 1/4")</t>
  </si>
  <si>
    <t>CIN05-1</t>
  </si>
  <si>
    <t>Insumos en Gral. Mtto. (Electrodos)</t>
  </si>
  <si>
    <t>CIN05-2</t>
  </si>
  <si>
    <t>B65535</t>
  </si>
  <si>
    <t>Calzas de seguridad para llantas.</t>
  </si>
  <si>
    <t>CIN05-3</t>
  </si>
  <si>
    <t>Insumos en Gral. Mtto. (Llave combinada con matraca 11x60 mm y desarmador de golpe 1/4x4 de cruz)</t>
  </si>
  <si>
    <t>CIN05-4</t>
  </si>
  <si>
    <t>B65554</t>
  </si>
  <si>
    <t>Cadena para calzo de seguridad, candados para asegurar accesos a los tanques de hidraúlico.</t>
  </si>
  <si>
    <t>CIN05-5</t>
  </si>
  <si>
    <t>B65553</t>
  </si>
  <si>
    <t>Material para Chuck</t>
  </si>
  <si>
    <t>Hidro Jet Remolque</t>
  </si>
  <si>
    <t>Cambio de alternador (instalado el 05 may 25)</t>
  </si>
  <si>
    <t>CIN05-6</t>
  </si>
  <si>
    <t>Insumos en Gral Mtto. (Gato Hidroneumatico de botella)</t>
  </si>
  <si>
    <t>CIN05-8</t>
  </si>
  <si>
    <t>B65602</t>
  </si>
  <si>
    <t>Corregir fuga de aceite en yoyo posición 9-10</t>
  </si>
  <si>
    <t>M616923</t>
  </si>
  <si>
    <t>Hidrojet Remolque 14 Mtto No. Serie 2364 Placa No. 7WK588A</t>
  </si>
  <si>
    <t>reemplazo de mangueras dañadas</t>
  </si>
  <si>
    <t>CIN05-10</t>
  </si>
  <si>
    <t>Afinación</t>
  </si>
  <si>
    <t>CIN05-12</t>
  </si>
  <si>
    <t>C30087</t>
  </si>
  <si>
    <t>Toyota Hiace Mtto No. Serie JTFSX23P6F6159949 Placa No. RPU955C</t>
  </si>
  <si>
    <t>Hiace</t>
  </si>
  <si>
    <t>CIN05-13</t>
  </si>
  <si>
    <t>Reparación de suspensión delantera (tornillo estabilizador, balata delantera, amortiguadordelantero, balata trasera)</t>
  </si>
  <si>
    <t>Afinación mayor (limpiador de motor engine, aceite castrol, anticongelante, filtro de aire, bujia ngk, filtro de aceite)</t>
  </si>
  <si>
    <t>CIN05-14</t>
  </si>
  <si>
    <t>GP2 301524</t>
  </si>
  <si>
    <t>GP2 301576</t>
  </si>
  <si>
    <t>Filtro de combustible y garrafa de aceite transmisión</t>
  </si>
  <si>
    <t>M60855</t>
  </si>
  <si>
    <t>Cambio de bateria</t>
  </si>
  <si>
    <t>CIN05-11</t>
  </si>
  <si>
    <t>CIN05-15</t>
  </si>
  <si>
    <t>A32292</t>
  </si>
  <si>
    <t>Reemplazo de marcha</t>
  </si>
  <si>
    <t>CIN05-16</t>
  </si>
  <si>
    <t>cambio de llantas posición 7 y 8</t>
  </si>
  <si>
    <t>Kase Soluciones</t>
  </si>
  <si>
    <t>CIN05-17</t>
  </si>
  <si>
    <t>Instalación de llanta posición 1</t>
  </si>
  <si>
    <t>F5413</t>
  </si>
  <si>
    <t>Instalacion de llantas posición 2 (Golden Crown)</t>
  </si>
  <si>
    <t>Instalación de torreta (cambio de switch)</t>
  </si>
  <si>
    <t>Insumos en Gral. Mtto. (Equipo Vulcanizadora)</t>
  </si>
  <si>
    <t>Vermar</t>
  </si>
  <si>
    <t>CIN05-24</t>
  </si>
  <si>
    <t>CIN05-25</t>
  </si>
  <si>
    <t>CIN05-18</t>
  </si>
  <si>
    <t>Tiron para barredora (remolcar Hidro)</t>
  </si>
  <si>
    <t>Muelles Fabian</t>
  </si>
  <si>
    <t>CIN05-19</t>
  </si>
  <si>
    <t>D7252</t>
  </si>
  <si>
    <t>Cambio de crucetas barra cardan toma de fuerza</t>
  </si>
  <si>
    <t>Central de Partes</t>
  </si>
  <si>
    <t>CIN05-20</t>
  </si>
  <si>
    <t>CIN05-22</t>
  </si>
  <si>
    <t>Cambio de Radiador (Kit soportes y panal con tanques int prostar)</t>
  </si>
  <si>
    <t>CIN05-21</t>
  </si>
  <si>
    <t>A117141</t>
  </si>
  <si>
    <t>Tapar registros en base</t>
  </si>
  <si>
    <t>La Cuchilla</t>
  </si>
  <si>
    <t>CIN05-23</t>
  </si>
  <si>
    <t>CMA14528</t>
  </si>
  <si>
    <t>Abrazadera para fijar el radiador</t>
  </si>
  <si>
    <t>CIN05-26</t>
  </si>
  <si>
    <t>Reparación manguera barrido de 1/2</t>
  </si>
  <si>
    <t>CIN05-27</t>
  </si>
  <si>
    <t>CIN05-30</t>
  </si>
  <si>
    <t xml:space="preserve">Abrazadera </t>
  </si>
  <si>
    <t>CIN05-31</t>
  </si>
  <si>
    <t>R-11033</t>
  </si>
  <si>
    <t>Sello de seguridad viper foliado plastico amarillo tanque de diesel</t>
  </si>
  <si>
    <t>Sensores de ABP ASM MAG polea loca, Sensor cigueenal control elect</t>
  </si>
  <si>
    <t>Gomsa Camiones</t>
  </si>
  <si>
    <t>CIN05-35</t>
  </si>
  <si>
    <t>VEFARE13073</t>
  </si>
  <si>
    <t>Insumos en Gral. Mtto. (oxigeno para soldar, acetileno 4kg, encendedor D/cazuela, lente nemesis azul tapon auditivo)</t>
  </si>
  <si>
    <t>CIN05-34</t>
  </si>
  <si>
    <t>NR161816</t>
  </si>
  <si>
    <t>CIN05-33</t>
  </si>
  <si>
    <t>D453213</t>
  </si>
  <si>
    <t xml:space="preserve">Corrección falla Electrica </t>
  </si>
  <si>
    <t>CIN05-37</t>
  </si>
  <si>
    <t>cambio de bobina valvula fan clutch</t>
  </si>
  <si>
    <t>CIN0538</t>
  </si>
  <si>
    <t>Camara de aire</t>
  </si>
  <si>
    <t>CIN05-39</t>
  </si>
  <si>
    <t>M622857</t>
  </si>
  <si>
    <t>aceite de motor relleno</t>
  </si>
  <si>
    <t>CIN05-36</t>
  </si>
  <si>
    <t>GP2305605</t>
  </si>
  <si>
    <t>avenger</t>
  </si>
  <si>
    <t>Llantas (golden crown) posición 7 y 8</t>
  </si>
  <si>
    <t>Barredora Jonhston</t>
  </si>
  <si>
    <t>Hidrojet 14 Remolque</t>
  </si>
  <si>
    <t>acomulado del 01 al 31 Julio</t>
  </si>
  <si>
    <t>cambio de foco por fundimiento (foto)</t>
  </si>
  <si>
    <t>CIN06-1</t>
  </si>
  <si>
    <t>Bulbo de presión y filtro de aire acondicionado</t>
  </si>
  <si>
    <t>CIN06-2</t>
  </si>
  <si>
    <t>Removedor de valvulas</t>
  </si>
  <si>
    <t>Tuerca para yugo tranfer</t>
  </si>
  <si>
    <t>CIN06-3</t>
  </si>
  <si>
    <t>cambio de reten en tranfer lado diferencial</t>
  </si>
  <si>
    <t>Sellos de Aceite</t>
  </si>
  <si>
    <t>CIN06-4</t>
  </si>
  <si>
    <t>Afinación mayor Nissa NP300 (aceite castrol, filtro de aire, filtro de aceite, bujia NGK, aditivo para gasolina, limpiador de motor engine, anticongelante prestone, limpiador de carburador)</t>
  </si>
  <si>
    <t>CIN06-5</t>
  </si>
  <si>
    <t>GP2306182</t>
  </si>
  <si>
    <t>Insumos en Gral. Mtto. (juego de piedras para montar, bolsa con 100 pijas #8 1", bolsa con 100 pijas #8 1 1/2", valvula de esfera niqueleada, niple galv., aerosol negro, escoba de cerdas, trapeador sintetico, escoba peñolera, shellac cabeza de indio, fijador aprietatodo, disco de corte p/acero, caja portaherramientas metalica)</t>
  </si>
  <si>
    <t>CIN06-6</t>
  </si>
  <si>
    <t>B66393</t>
  </si>
  <si>
    <t>CIN06-9</t>
  </si>
  <si>
    <t>Aceite de motor 15W40 y aceite gasolina 5W-30 (Afinación mayor pipa 4, pipa6, hilux mtto.-vtas, nissan)</t>
  </si>
  <si>
    <t>Balatas tambor trasero</t>
  </si>
  <si>
    <t>CIN06-8</t>
  </si>
  <si>
    <t>rectificado de tambores traseros</t>
  </si>
  <si>
    <t>CIN06-7</t>
  </si>
  <si>
    <t>B66471</t>
  </si>
  <si>
    <t>Insumos en Gral. Mtto. (caja organizadora para poner válvulas,parche pegamento etc.) para vulcanizadora</t>
  </si>
  <si>
    <t>GP2 306469</t>
  </si>
  <si>
    <t>F5583</t>
  </si>
  <si>
    <t>cambio de gobernador a compresor</t>
  </si>
  <si>
    <t>tracto frenos mtz</t>
  </si>
  <si>
    <t>CIN06-10</t>
  </si>
  <si>
    <t>R-1609</t>
  </si>
  <si>
    <t>Reparación tapa de tanque</t>
  </si>
  <si>
    <t>PRAT</t>
  </si>
  <si>
    <t>CIN06-11</t>
  </si>
  <si>
    <t>C27745</t>
  </si>
  <si>
    <t>A41501</t>
  </si>
  <si>
    <t>Insumos en Gral. Mtto. Insumos para la vulcanizadora (valvula TR-455D doblada, cemento Vermar light 1/8 lt, Crayon Blanco, Espiga HID hembra 1/4 #1, parches)</t>
  </si>
  <si>
    <t>Industrias VERMAR</t>
  </si>
  <si>
    <t>CIN06-12</t>
  </si>
  <si>
    <t>AW180579</t>
  </si>
  <si>
    <t>Cambio de gobernador a compresor por fuga</t>
  </si>
  <si>
    <t>CIN06-13</t>
  </si>
  <si>
    <t>Insumos en Gral. Mtto. (brocha profesional de 2", guantes de piel y trapeador microfibra)</t>
  </si>
  <si>
    <t>CIN06-14</t>
  </si>
  <si>
    <t>B66473</t>
  </si>
  <si>
    <t>CIN06-16</t>
  </si>
  <si>
    <t>CIN06-17</t>
  </si>
  <si>
    <t>GP2 307200</t>
  </si>
  <si>
    <t>GP2 07199</t>
  </si>
  <si>
    <t>CIN06-18</t>
  </si>
  <si>
    <t>Insumos en Gral. Mtto. (Conexión para bomba de achique)</t>
  </si>
  <si>
    <t>Insumos en Gral. Mtto. (bomba de achique para servicio cerveceria)</t>
  </si>
  <si>
    <t>MAHER</t>
  </si>
  <si>
    <t>CIN06-19</t>
  </si>
  <si>
    <t>F8258</t>
  </si>
  <si>
    <t>Embalatado eje de tracción</t>
  </si>
  <si>
    <t>CIN06-23</t>
  </si>
  <si>
    <t>Herramienta para lanza (tapon cachucha, cople galvanizado, tubo galvanizado, cuerda de polipropileno)</t>
  </si>
  <si>
    <t>CIN06-25</t>
  </si>
  <si>
    <t>B66536</t>
  </si>
  <si>
    <t>Insumos en Gral. Mtto. (sellador para radiador y preparación Sella)</t>
  </si>
  <si>
    <t>CIN06-27</t>
  </si>
  <si>
    <t>Escaneo de sensores del arnes a la computadora</t>
  </si>
  <si>
    <t>Caramon</t>
  </si>
  <si>
    <t>CIN06-40</t>
  </si>
  <si>
    <t>B2387</t>
  </si>
  <si>
    <t>Cambio de Bateria</t>
  </si>
  <si>
    <t>CIN06-32</t>
  </si>
  <si>
    <t>Llantas 2 pzas posición 7 y 8</t>
  </si>
  <si>
    <t>CIN06-37</t>
  </si>
  <si>
    <t>F5645</t>
  </si>
  <si>
    <t>Cambio de tapón del carter</t>
  </si>
  <si>
    <t>CIN06-38</t>
  </si>
  <si>
    <t>C30725</t>
  </si>
  <si>
    <t>Alternador bosch 14V 65A original thermo king</t>
  </si>
  <si>
    <t>CIN06-36</t>
  </si>
  <si>
    <t>Tapones de toma de succión</t>
  </si>
  <si>
    <t>NEHIRO</t>
  </si>
  <si>
    <t>CIN06-39</t>
  </si>
  <si>
    <t>A24071</t>
  </si>
  <si>
    <t>1 GOLDEN CROWN  llanta posición 8</t>
  </si>
  <si>
    <t>Aceite hidraulico para relleno</t>
  </si>
  <si>
    <t>M61573</t>
  </si>
  <si>
    <t>Anticipo por reparación de muelles y suspensión trasera</t>
  </si>
  <si>
    <t>CIN06-50</t>
  </si>
  <si>
    <t>A562</t>
  </si>
  <si>
    <t>Reemplazo de manguera</t>
  </si>
  <si>
    <t>CIN06-51</t>
  </si>
  <si>
    <t>Cambio de suspensión</t>
  </si>
  <si>
    <t>JOMAR</t>
  </si>
  <si>
    <t>GP2308798</t>
  </si>
  <si>
    <t>Aceite Hidraulico para relleno unidades</t>
  </si>
  <si>
    <t>GP2308859</t>
  </si>
  <si>
    <t>Cambio de soporte</t>
  </si>
  <si>
    <t>GP2309017</t>
  </si>
  <si>
    <t>Barredora TENNANT M30 No. Serie -----  Placa No. ------</t>
  </si>
  <si>
    <t>Barredora Tennant M30</t>
  </si>
  <si>
    <t>Cambio de manguera de succión</t>
  </si>
  <si>
    <t>A199806</t>
  </si>
  <si>
    <t>Tracto y Maq Real</t>
  </si>
  <si>
    <t>Fabricación de Codo</t>
  </si>
  <si>
    <t>OSN050747</t>
  </si>
  <si>
    <t>Instalación de llantas posición 1 y 2</t>
  </si>
  <si>
    <t>F5685</t>
  </si>
  <si>
    <t>Embalatado</t>
  </si>
  <si>
    <t xml:space="preserve">tornilleria </t>
  </si>
  <si>
    <t>Ergar</t>
  </si>
  <si>
    <t>Barredora GLOBAL No. Serie -----  Placa No. ------</t>
  </si>
  <si>
    <t>Cambio de Alternador</t>
  </si>
  <si>
    <t>FIRO</t>
  </si>
  <si>
    <t>SUMA POR SEMANA</t>
  </si>
  <si>
    <t>Niple</t>
  </si>
  <si>
    <t>Eq Herr Hid MTY</t>
  </si>
  <si>
    <t>OSN050812</t>
  </si>
  <si>
    <t xml:space="preserve">Material para fabricar burra para el tanque pipa 13 </t>
  </si>
  <si>
    <t>R-8672</t>
  </si>
  <si>
    <t>UFMT8365</t>
  </si>
  <si>
    <t>Aceite de relleno equipos</t>
  </si>
  <si>
    <t>GP2 310166</t>
  </si>
  <si>
    <t>Llantas Firestone</t>
  </si>
  <si>
    <t>CIN07-32</t>
  </si>
  <si>
    <t>F5836</t>
  </si>
  <si>
    <t>Cambio de filtro para humedo</t>
  </si>
  <si>
    <t>TMR</t>
  </si>
  <si>
    <t>A200464</t>
  </si>
  <si>
    <t>Manguera y abrazadera</t>
  </si>
  <si>
    <t>CIN07-18</t>
  </si>
  <si>
    <t>Barredora Global</t>
  </si>
  <si>
    <t>Barredora TENNANT M30</t>
  </si>
  <si>
    <t>Enero - Diciembre 25</t>
  </si>
  <si>
    <t xml:space="preserve">llanta lado izquierdo </t>
  </si>
  <si>
    <t>CIN07-13</t>
  </si>
  <si>
    <t>A200649</t>
  </si>
  <si>
    <t>Conexiones</t>
  </si>
  <si>
    <t>CIN07-20</t>
  </si>
  <si>
    <t>A24418</t>
  </si>
  <si>
    <t>CICSA</t>
  </si>
  <si>
    <t>CIN07-22</t>
  </si>
  <si>
    <t>162/25</t>
  </si>
  <si>
    <t>C2318</t>
  </si>
  <si>
    <t>Anticipo de la Fabricación de tapa y corazado</t>
  </si>
  <si>
    <t>GOBERNADOR DE AIRE</t>
  </si>
  <si>
    <t>M61883</t>
  </si>
  <si>
    <t>CONTADO</t>
  </si>
  <si>
    <t>REPUESTO DE CABEZAL USADO SECCIÓN FLUIDO PARA BOMBA MEYERS D65-20</t>
  </si>
  <si>
    <t>RODRIGO ORTEGA</t>
  </si>
  <si>
    <t>CONEXXIONES REDUCCION DE 6" A 4"</t>
  </si>
  <si>
    <t>A24516</t>
  </si>
  <si>
    <t>JUAN JAVIER GOMEZ</t>
  </si>
  <si>
    <t>REEMPLAZO DE FAN CLUTCH CATERPILAR C12</t>
  </si>
  <si>
    <t>VENTILADOR 30"</t>
  </si>
  <si>
    <t>DIESEL INTERNACIONAL</t>
  </si>
  <si>
    <t>CIN07-17</t>
  </si>
  <si>
    <t>A33234</t>
  </si>
  <si>
    <t>TORNILLERIA</t>
  </si>
  <si>
    <t>MATERIAL ELECTRICO</t>
  </si>
  <si>
    <t>CIN07-27</t>
  </si>
  <si>
    <t>COFREN</t>
  </si>
  <si>
    <t>TRACTO NORESTE</t>
  </si>
  <si>
    <t>CIN07-24</t>
  </si>
  <si>
    <t>A117694</t>
  </si>
  <si>
    <t>BANDA MOTRIZ</t>
  </si>
  <si>
    <t>CEMASA</t>
  </si>
  <si>
    <t>A123153</t>
  </si>
  <si>
    <t>REPARACION DE CEPILLOS LATERALES (MANGUERAS Y CONEXIONES)</t>
  </si>
  <si>
    <t>CIN07-33</t>
  </si>
  <si>
    <t>REPARACIÓN DE CEPILLOS LATERALES (MANGUERAS Y CONEXIONES)</t>
  </si>
  <si>
    <t>CIN07-42</t>
  </si>
  <si>
    <t>CONEXIONES PARA KARCHER</t>
  </si>
  <si>
    <t>CIN0741</t>
  </si>
  <si>
    <t>REPARACION DEL COMPRESOR</t>
  </si>
  <si>
    <t>JESUS PEREZ</t>
  </si>
  <si>
    <t>C11801</t>
  </si>
  <si>
    <t>MATERIAL PARA DETALLAR LA CAJA DE FUSIBLES</t>
  </si>
  <si>
    <t>JF FERRETERA</t>
  </si>
  <si>
    <t>CIN07-36</t>
  </si>
  <si>
    <t>B67451</t>
  </si>
  <si>
    <t>ALARMA REVERSERA</t>
  </si>
  <si>
    <t>CIN07-39</t>
  </si>
  <si>
    <t>REPARACION POLO</t>
  </si>
  <si>
    <t>JORGE OLIVARES</t>
  </si>
  <si>
    <t>A331</t>
  </si>
  <si>
    <t>KASE SOLUCIONES</t>
  </si>
  <si>
    <t>CAMBIO DE LLANTA (SAILUN)</t>
  </si>
  <si>
    <t>TCARROCERIA EXTERIOR</t>
  </si>
  <si>
    <t>A117873</t>
  </si>
  <si>
    <t>CAMBIO DE MANGUERAS HIDRAULICAS</t>
  </si>
  <si>
    <t>CIN07-43</t>
  </si>
  <si>
    <t>REEMPLAZO DE COMPRESOR</t>
  </si>
  <si>
    <t>GOMSA CAMIONES</t>
  </si>
  <si>
    <t>VEFARE14970</t>
  </si>
  <si>
    <t>ACEITE HIDRAULICO PARA RELLENO</t>
  </si>
  <si>
    <t>CIN07-44</t>
  </si>
  <si>
    <t>GP2313381</t>
  </si>
  <si>
    <t>SELLOS PARA REPARACION  DEL PISTON HIDRAULICO</t>
  </si>
  <si>
    <t>CAPITAL DEL SELLO</t>
  </si>
  <si>
    <t>MOD110084956</t>
  </si>
  <si>
    <t>REPARACION DE PISTONES</t>
  </si>
  <si>
    <t>CIN07-46</t>
  </si>
  <si>
    <t>CRÉDITO</t>
  </si>
  <si>
    <t>CIN07-47</t>
  </si>
  <si>
    <t>REFACCIONES PARA PIPA 5 Y 6</t>
  </si>
  <si>
    <t xml:space="preserve">CENTRAL DE PARTES </t>
  </si>
  <si>
    <t>ANGULO PARA FABRICACIÓN DE GUARDA</t>
  </si>
  <si>
    <t>ACEROS TREGONZA</t>
  </si>
  <si>
    <t>CIN07-58</t>
  </si>
  <si>
    <t>D244594</t>
  </si>
  <si>
    <t>MATERIAL PARA REPARACIÓN</t>
  </si>
  <si>
    <t>JG FERRETERA</t>
  </si>
  <si>
    <t>CIN07-59</t>
  </si>
  <si>
    <t>B67695</t>
  </si>
  <si>
    <t xml:space="preserve">REENFIBRADOS DE SEGMENTOS CHICOS </t>
  </si>
  <si>
    <t>CEPILLOS P BARREDORA</t>
  </si>
  <si>
    <t>A446</t>
  </si>
  <si>
    <t>CARROCERIA EXTERIOR Y GANCHO PARA COFRE</t>
  </si>
  <si>
    <t>CIN07-57</t>
  </si>
  <si>
    <t>REEMPLAZO DE MARCHA</t>
  </si>
  <si>
    <t>CREDITO</t>
  </si>
  <si>
    <t>CIN07-60</t>
  </si>
  <si>
    <t>CIN07-62</t>
  </si>
  <si>
    <t>REPARACION (REFACCIONES QUE SE LLEVARON A TALLER)</t>
  </si>
  <si>
    <t>CIN07-63</t>
  </si>
  <si>
    <t>HULE NEOPRENO DE 1/8 DE ESPESOR FABRICACIÓN DE GUARDA</t>
  </si>
  <si>
    <t>GERARDO MTZ</t>
  </si>
  <si>
    <t>A7191</t>
  </si>
  <si>
    <t>ESPREAS Y CONEXIONES PARA FLAUTAS PARA SISTEMA DE RIEGO</t>
  </si>
  <si>
    <t>SUJETACABLE 18.00"X7.8 NM NEGRO REFORZADO ALL-STATES</t>
  </si>
  <si>
    <t>INSUMOS para el sistema de riego(NIPLES, COPLES, TAPON, CODOS Y TEE UNION)</t>
  </si>
  <si>
    <t>EHM</t>
  </si>
  <si>
    <t>OSN051254</t>
  </si>
  <si>
    <t>adaptación sistema riego (cable laqueado, interruptor 1 paso 2t, cinta aislante)</t>
  </si>
  <si>
    <t>reemplazo de llanta posición 1</t>
  </si>
  <si>
    <t>kase soluciones</t>
  </si>
  <si>
    <t>CIN07-76</t>
  </si>
  <si>
    <t>R-4895</t>
  </si>
  <si>
    <t>REEMPLAZO DE MARCHA DELCO 42MT 11D 12V 11D CW TIPO 400 (RMN) ORIGINA</t>
  </si>
  <si>
    <t>CIN07-73</t>
  </si>
  <si>
    <t>SELLO DE SEGURIDAD VIPER FOLIADO PLASTICO 1 BOLSA ROJO</t>
  </si>
  <si>
    <t>CIN07-71</t>
  </si>
  <si>
    <t>F5981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</si>
</sst>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114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vertical="center" wrapText="1"/>
    </xf>
    <xf numFmtId="17" fontId="0" fillId="0" borderId="0" xfId="0" applyNumberFormat="1"/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6" xfId="0" applyBorder="1" applyAlignment="1">
      <alignment horizontal="center" wrapText="1"/>
    </xf>
    <xf numFmtId="0" fontId="0" fillId="0" borderId="6" xfId="0" applyBorder="1" applyAlignment="1">
      <alignment horizontal="center" vertical="center" wrapText="1"/>
    </xf>
    <xf numFmtId="0" fontId="0" fillId="0" borderId="9" xfId="0" applyBorder="1" applyAlignment="1">
      <alignment horizontal="center" wrapText="1"/>
    </xf>
    <xf numFmtId="44" fontId="0" fillId="0" borderId="7" xfId="1" applyFont="1" applyFill="1" applyBorder="1" applyAlignment="1">
      <alignment horizontal="center" vertical="center" wrapText="1"/>
    </xf>
    <xf numFmtId="44" fontId="0" fillId="0" borderId="7" xfId="1" applyFont="1" applyFill="1" applyBorder="1" applyAlignment="1">
      <alignment horizontal="center" wrapText="1"/>
    </xf>
    <xf numFmtId="44" fontId="0" fillId="0" borderId="10" xfId="1" applyFont="1" applyFill="1" applyBorder="1" applyAlignment="1">
      <alignment horizontal="center" wrapText="1"/>
    </xf>
    <xf numFmtId="15" fontId="0" fillId="0" borderId="6" xfId="0" applyNumberFormat="1" applyBorder="1" applyAlignment="1">
      <alignment horizontal="center" vertical="center" wrapText="1"/>
    </xf>
    <xf numFmtId="0" fontId="0" fillId="0" borderId="6" xfId="0" applyBorder="1" applyAlignment="1">
      <alignment horizontal="left" wrapText="1"/>
    </xf>
    <xf numFmtId="0" fontId="0" fillId="0" borderId="0" xfId="0" applyAlignment="1">
      <alignment horizontal="left"/>
    </xf>
    <xf numFmtId="0" fontId="0" fillId="0" borderId="9" xfId="0" applyBorder="1" applyAlignment="1">
      <alignment horizontal="left" wrapText="1"/>
    </xf>
    <xf numFmtId="0" fontId="0" fillId="0" borderId="16" xfId="0" applyBorder="1" applyAlignment="1">
      <alignment horizontal="center" vertical="center" wrapText="1"/>
    </xf>
    <xf numFmtId="44" fontId="0" fillId="0" borderId="17" xfId="1" applyFont="1" applyFill="1" applyBorder="1" applyAlignment="1">
      <alignment horizontal="center" vertical="center" wrapText="1"/>
    </xf>
    <xf numFmtId="15" fontId="0" fillId="0" borderId="16" xfId="0" applyNumberFormat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15" fontId="0" fillId="0" borderId="18" xfId="0" applyNumberFormat="1" applyBorder="1" applyAlignment="1">
      <alignment horizontal="center" vertical="center" wrapText="1"/>
    </xf>
    <xf numFmtId="44" fontId="0" fillId="0" borderId="19" xfId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5" fontId="0" fillId="0" borderId="6" xfId="0" applyNumberFormat="1" applyBorder="1" applyAlignment="1">
      <alignment horizontal="center" wrapText="1"/>
    </xf>
    <xf numFmtId="15" fontId="0" fillId="0" borderId="9" xfId="0" applyNumberFormat="1" applyBorder="1" applyAlignment="1">
      <alignment horizontal="center" wrapText="1"/>
    </xf>
    <xf numFmtId="44" fontId="0" fillId="0" borderId="0" xfId="0" applyNumberFormat="1"/>
    <xf numFmtId="0" fontId="1" fillId="0" borderId="0" xfId="0" applyFont="1"/>
    <xf numFmtId="0" fontId="1" fillId="0" borderId="0" xfId="0" applyFont="1" applyAlignment="1">
      <alignment horizontal="center" vertical="center"/>
    </xf>
    <xf numFmtId="44" fontId="1" fillId="0" borderId="0" xfId="0" applyNumberFormat="1" applyFont="1"/>
    <xf numFmtId="44" fontId="0" fillId="0" borderId="14" xfId="0" applyNumberFormat="1" applyBorder="1"/>
    <xf numFmtId="0" fontId="0" fillId="0" borderId="0" xfId="0" applyAlignment="1">
      <alignment horizontal="left" vertical="center"/>
    </xf>
    <xf numFmtId="44" fontId="0" fillId="0" borderId="0" xfId="0" applyNumberFormat="1" applyAlignment="1">
      <alignment horizontal="center" vertical="center"/>
    </xf>
    <xf numFmtId="0" fontId="1" fillId="0" borderId="2" xfId="0" applyFont="1" applyBorder="1" applyAlignment="1">
      <alignment horizontal="center" wrapText="1"/>
    </xf>
    <xf numFmtId="0" fontId="1" fillId="0" borderId="2" xfId="0" applyFont="1" applyBorder="1" applyAlignment="1">
      <alignment horizontal="center" vertical="top" wrapText="1"/>
    </xf>
    <xf numFmtId="44" fontId="0" fillId="0" borderId="23" xfId="1" applyFont="1" applyFill="1" applyBorder="1" applyAlignment="1">
      <alignment horizontal="center" vertical="center" wrapText="1"/>
    </xf>
    <xf numFmtId="44" fontId="0" fillId="0" borderId="7" xfId="1" applyFont="1" applyFill="1" applyBorder="1" applyAlignment="1">
      <alignment vertical="center"/>
    </xf>
    <xf numFmtId="44" fontId="0" fillId="0" borderId="21" xfId="1" applyFont="1" applyFill="1" applyBorder="1" applyAlignment="1">
      <alignment horizontal="center" vertical="center" wrapText="1"/>
    </xf>
    <xf numFmtId="44" fontId="0" fillId="0" borderId="22" xfId="1" applyFont="1" applyFill="1" applyBorder="1" applyAlignment="1">
      <alignment horizontal="center" vertical="center" wrapText="1"/>
    </xf>
    <xf numFmtId="44" fontId="1" fillId="0" borderId="12" xfId="1" applyFont="1" applyFill="1" applyBorder="1" applyAlignment="1">
      <alignment wrapText="1"/>
    </xf>
    <xf numFmtId="44" fontId="0" fillId="0" borderId="0" xfId="1" applyFont="1"/>
    <xf numFmtId="44" fontId="2" fillId="0" borderId="7" xfId="1" applyFont="1" applyFill="1" applyBorder="1" applyAlignment="1">
      <alignment horizontal="center" wrapText="1"/>
    </xf>
    <xf numFmtId="0" fontId="0" fillId="0" borderId="6" xfId="0" applyBorder="1" applyAlignment="1">
      <alignment horizontal="left" vertical="center" wrapText="1"/>
    </xf>
    <xf numFmtId="44" fontId="0" fillId="0" borderId="23" xfId="1" applyFont="1" applyFill="1" applyBorder="1" applyAlignment="1">
      <alignment horizontal="center" wrapText="1"/>
    </xf>
    <xf numFmtId="44" fontId="0" fillId="0" borderId="7" xfId="1" applyFont="1" applyFill="1" applyBorder="1"/>
    <xf numFmtId="0" fontId="0" fillId="0" borderId="16" xfId="0" applyBorder="1" applyAlignment="1">
      <alignment horizontal="left" wrapText="1"/>
    </xf>
    <xf numFmtId="44" fontId="1" fillId="0" borderId="12" xfId="1" applyFont="1" applyFill="1" applyBorder="1"/>
    <xf numFmtId="44" fontId="0" fillId="0" borderId="17" xfId="1" applyFont="1" applyFill="1" applyBorder="1"/>
    <xf numFmtId="44" fontId="0" fillId="0" borderId="19" xfId="1" applyFont="1" applyFill="1" applyBorder="1" applyAlignment="1">
      <alignment horizontal="center" vertical="center"/>
    </xf>
    <xf numFmtId="44" fontId="1" fillId="3" borderId="23" xfId="1" applyFont="1" applyFill="1" applyBorder="1" applyAlignment="1">
      <alignment horizontal="center" wrapText="1"/>
    </xf>
    <xf numFmtId="44" fontId="1" fillId="3" borderId="7" xfId="1" applyFont="1" applyFill="1" applyBorder="1"/>
    <xf numFmtId="44" fontId="0" fillId="0" borderId="24" xfId="1" applyFont="1" applyFill="1" applyBorder="1" applyAlignment="1">
      <alignment horizontal="center" wrapText="1"/>
    </xf>
    <xf numFmtId="44" fontId="0" fillId="0" borderId="10" xfId="1" applyFont="1" applyFill="1" applyBorder="1"/>
    <xf numFmtId="0" fontId="0" fillId="0" borderId="16" xfId="0" applyBorder="1" applyAlignment="1">
      <alignment horizontal="left" vertical="center" wrapText="1"/>
    </xf>
    <xf numFmtId="44" fontId="0" fillId="0" borderId="17" xfId="1" applyFont="1" applyFill="1" applyBorder="1" applyAlignment="1">
      <alignment vertical="center"/>
    </xf>
    <xf numFmtId="15" fontId="0" fillId="0" borderId="16" xfId="0" applyNumberFormat="1" applyBorder="1" applyAlignment="1">
      <alignment horizontal="center" wrapText="1"/>
    </xf>
    <xf numFmtId="0" fontId="0" fillId="0" borderId="16" xfId="0" applyBorder="1" applyAlignment="1">
      <alignment horizontal="center" wrapText="1"/>
    </xf>
    <xf numFmtId="44" fontId="0" fillId="0" borderId="21" xfId="1" applyFont="1" applyFill="1" applyBorder="1" applyAlignment="1">
      <alignment horizontal="center" wrapText="1"/>
    </xf>
    <xf numFmtId="44" fontId="0" fillId="0" borderId="17" xfId="1" applyFont="1" applyFill="1" applyBorder="1" applyAlignment="1">
      <alignment horizontal="center" wrapText="1"/>
    </xf>
    <xf numFmtId="0" fontId="1" fillId="0" borderId="0" xfId="0" applyFont="1" applyAlignment="1">
      <alignment vertical="center"/>
    </xf>
    <xf numFmtId="14" fontId="0" fillId="0" borderId="6" xfId="0" applyNumberFormat="1" applyBorder="1" applyAlignment="1">
      <alignment horizontal="left" wrapText="1"/>
    </xf>
    <xf numFmtId="14" fontId="0" fillId="0" borderId="16" xfId="0" applyNumberFormat="1" applyBorder="1" applyAlignment="1">
      <alignment horizontal="left" wrapText="1"/>
    </xf>
    <xf numFmtId="44" fontId="1" fillId="0" borderId="0" xfId="0" applyNumberFormat="1" applyFont="1" applyAlignment="1">
      <alignment horizontal="center" vertical="center"/>
    </xf>
    <xf numFmtId="14" fontId="0" fillId="0" borderId="16" xfId="0" applyNumberFormat="1" applyBorder="1" applyAlignment="1">
      <alignment horizontal="center" wrapText="1"/>
    </xf>
    <xf numFmtId="0" fontId="0" fillId="0" borderId="18" xfId="0" applyBorder="1" applyAlignment="1">
      <alignment horizontal="left" vertical="center" wrapText="1"/>
    </xf>
    <xf numFmtId="44" fontId="1" fillId="3" borderId="0" xfId="0" applyNumberFormat="1" applyFont="1" applyFill="1"/>
    <xf numFmtId="0" fontId="0" fillId="0" borderId="18" xfId="0" applyBorder="1" applyAlignment="1">
      <alignment horizontal="left" wrapText="1"/>
    </xf>
    <xf numFmtId="15" fontId="0" fillId="0" borderId="18" xfId="0" applyNumberFormat="1" applyBorder="1" applyAlignment="1">
      <alignment horizontal="center" wrapText="1"/>
    </xf>
    <xf numFmtId="0" fontId="0" fillId="0" borderId="18" xfId="0" applyBorder="1" applyAlignment="1">
      <alignment horizontal="center" wrapText="1"/>
    </xf>
    <xf numFmtId="44" fontId="0" fillId="0" borderId="22" xfId="1" applyFont="1" applyFill="1" applyBorder="1" applyAlignment="1">
      <alignment horizontal="center" wrapText="1"/>
    </xf>
    <xf numFmtId="44" fontId="0" fillId="0" borderId="19" xfId="1" applyFont="1" applyFill="1" applyBorder="1" applyAlignment="1">
      <alignment horizontal="center" wrapText="1"/>
    </xf>
    <xf numFmtId="44" fontId="0" fillId="0" borderId="19" xfId="1" applyFont="1" applyFill="1" applyBorder="1"/>
    <xf numFmtId="44" fontId="0" fillId="0" borderId="19" xfId="1" applyFont="1" applyFill="1" applyBorder="1" applyAlignment="1">
      <alignment vertical="center"/>
    </xf>
    <xf numFmtId="14" fontId="0" fillId="0" borderId="6" xfId="0" applyNumberFormat="1" applyBorder="1" applyAlignment="1">
      <alignment horizontal="center" wrapText="1"/>
    </xf>
    <xf numFmtId="44" fontId="1" fillId="3" borderId="12" xfId="0" applyNumberFormat="1" applyFont="1" applyFill="1" applyBorder="1"/>
    <xf numFmtId="0" fontId="0" fillId="0" borderId="0" xfId="0" applyAlignment="1">
      <alignment horizontal="left"/>
    </xf>
    <xf numFmtId="0" fontId="0" fillId="0" borderId="8" xfId="0" applyBorder="1" applyAlignment="1">
      <alignment horizontal="left" wrapText="1"/>
    </xf>
    <xf numFmtId="0" fontId="0" fillId="0" borderId="9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1" fillId="0" borderId="1" xfId="0" applyFont="1" applyBorder="1" applyAlignment="1">
      <alignment horizontal="right" wrapText="1"/>
    </xf>
    <xf numFmtId="0" fontId="1" fillId="0" borderId="2" xfId="0" applyFont="1" applyBorder="1" applyAlignment="1">
      <alignment horizontal="right" wrapText="1"/>
    </xf>
    <xf numFmtId="0" fontId="1" fillId="0" borderId="13" xfId="0" applyFont="1" applyBorder="1" applyAlignment="1">
      <alignment horizontal="right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20" xfId="0" applyBorder="1" applyAlignment="1">
      <alignment horizontal="left" wrapText="1"/>
    </xf>
    <xf numFmtId="0" fontId="0" fillId="0" borderId="18" xfId="0" applyBorder="1" applyAlignment="1">
      <alignment horizontal="left" wrapText="1"/>
    </xf>
    <xf numFmtId="0" fontId="1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13" xfId="0" applyFont="1" applyBorder="1" applyAlignment="1">
      <alignment horizont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0" fillId="0" borderId="28" xfId="0" applyBorder="1" applyAlignment="1">
      <alignment horizontal="left" wrapText="1"/>
    </xf>
    <xf numFmtId="0" fontId="0" fillId="0" borderId="29" xfId="0" applyBorder="1" applyAlignment="1">
      <alignment horizontal="left" wrapText="1"/>
    </xf>
    <xf numFmtId="0" fontId="0" fillId="0" borderId="30" xfId="0" applyBorder="1" applyAlignment="1">
      <alignment horizontal="left" wrapText="1"/>
    </xf>
    <xf numFmtId="0" fontId="0" fillId="0" borderId="15" xfId="0" applyBorder="1" applyAlignment="1">
      <alignment horizontal="left" wrapText="1"/>
    </xf>
    <xf numFmtId="0" fontId="0" fillId="0" borderId="16" xfId="0" applyBorder="1" applyAlignment="1">
      <alignment horizontal="left" wrapText="1"/>
    </xf>
    <xf numFmtId="0" fontId="0" fillId="0" borderId="25" xfId="0" applyBorder="1" applyAlignment="1">
      <alignment horizontal="left" wrapText="1"/>
    </xf>
    <xf numFmtId="0" fontId="0" fillId="0" borderId="26" xfId="0" applyBorder="1" applyAlignment="1">
      <alignment horizontal="left" wrapText="1"/>
    </xf>
    <xf numFmtId="0" fontId="0" fillId="0" borderId="27" xfId="0" applyBorder="1" applyAlignment="1">
      <alignment horizontal="left" wrapText="1"/>
    </xf>
    <xf numFmtId="0" fontId="0" fillId="0" borderId="31" xfId="0" applyBorder="1" applyAlignment="1">
      <alignment horizontal="left" wrapText="1"/>
    </xf>
    <xf numFmtId="0" fontId="0" fillId="0" borderId="32" xfId="0" applyBorder="1" applyAlignment="1">
      <alignment horizontal="left" wrapText="1"/>
    </xf>
    <xf numFmtId="0" fontId="0" fillId="0" borderId="33" xfId="0" applyBorder="1" applyAlignment="1">
      <alignment horizontal="left" wrapText="1"/>
    </xf>
    <xf numFmtId="0" fontId="0" fillId="0" borderId="25" xfId="0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0" fillId="0" borderId="20" xfId="0" applyBorder="1" applyAlignment="1">
      <alignment horizontal="left" vertical="center" wrapText="1"/>
    </xf>
    <xf numFmtId="0" fontId="0" fillId="0" borderId="18" xfId="0" applyBorder="1" applyAlignment="1">
      <alignment horizontal="left" vertical="center" wrapText="1"/>
    </xf>
    <xf numFmtId="0" fontId="3" fillId="3" borderId="0" xfId="0" applyFont="1" applyFill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386557</xdr:colOff>
      <xdr:row>0</xdr:row>
      <xdr:rowOff>0</xdr:rowOff>
    </xdr:from>
    <xdr:to>
      <xdr:col>11</xdr:col>
      <xdr:colOff>935038</xdr:colOff>
      <xdr:row>2</xdr:row>
      <xdr:rowOff>158751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581" t="16765" r="4461" b="31415"/>
        <a:stretch/>
      </xdr:blipFill>
      <xdr:spPr>
        <a:xfrm>
          <a:off x="12399963" y="0"/>
          <a:ext cx="2393950" cy="539751"/>
        </a:xfrm>
        <a:prstGeom prst="rect">
          <a:avLst/>
        </a:prstGeom>
      </xdr:spPr>
    </xdr:pic>
    <xdr:clientData/>
  </xdr:twoCellAnchor>
  <xdr:twoCellAnchor editAs="oneCell">
    <xdr:from>
      <xdr:col>0</xdr:col>
      <xdr:colOff>111125</xdr:colOff>
      <xdr:row>0</xdr:row>
      <xdr:rowOff>142875</xdr:rowOff>
    </xdr:from>
    <xdr:to>
      <xdr:col>0</xdr:col>
      <xdr:colOff>1127125</xdr:colOff>
      <xdr:row>3</xdr:row>
      <xdr:rowOff>186171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125" y="142875"/>
          <a:ext cx="1016000" cy="614796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112713</xdr:colOff>
      <xdr:row>0</xdr:row>
      <xdr:rowOff>11906</xdr:rowOff>
    </xdr:from>
    <xdr:to>
      <xdr:col>11</xdr:col>
      <xdr:colOff>1030288</xdr:colOff>
      <xdr:row>2</xdr:row>
      <xdr:rowOff>170657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581" t="16765" r="4461" b="31415"/>
        <a:stretch/>
      </xdr:blipFill>
      <xdr:spPr>
        <a:xfrm>
          <a:off x="12007057" y="11906"/>
          <a:ext cx="2393950" cy="539751"/>
        </a:xfrm>
        <a:prstGeom prst="rect">
          <a:avLst/>
        </a:prstGeom>
      </xdr:spPr>
    </xdr:pic>
    <xdr:clientData/>
  </xdr:twoCellAnchor>
  <xdr:twoCellAnchor editAs="oneCell">
    <xdr:from>
      <xdr:col>0</xdr:col>
      <xdr:colOff>111125</xdr:colOff>
      <xdr:row>0</xdr:row>
      <xdr:rowOff>142875</xdr:rowOff>
    </xdr:from>
    <xdr:to>
      <xdr:col>0</xdr:col>
      <xdr:colOff>1127125</xdr:colOff>
      <xdr:row>3</xdr:row>
      <xdr:rowOff>186171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125" y="142875"/>
          <a:ext cx="1016000" cy="614796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636588</xdr:colOff>
      <xdr:row>0</xdr:row>
      <xdr:rowOff>0</xdr:rowOff>
    </xdr:from>
    <xdr:to>
      <xdr:col>11</xdr:col>
      <xdr:colOff>1173163</xdr:colOff>
      <xdr:row>2</xdr:row>
      <xdr:rowOff>158751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581" t="16765" r="4461" b="31415"/>
        <a:stretch/>
      </xdr:blipFill>
      <xdr:spPr>
        <a:xfrm>
          <a:off x="12602369" y="0"/>
          <a:ext cx="2393950" cy="539751"/>
        </a:xfrm>
        <a:prstGeom prst="rect">
          <a:avLst/>
        </a:prstGeom>
      </xdr:spPr>
    </xdr:pic>
    <xdr:clientData/>
  </xdr:twoCellAnchor>
  <xdr:twoCellAnchor editAs="oneCell">
    <xdr:from>
      <xdr:col>0</xdr:col>
      <xdr:colOff>111125</xdr:colOff>
      <xdr:row>0</xdr:row>
      <xdr:rowOff>142875</xdr:rowOff>
    </xdr:from>
    <xdr:to>
      <xdr:col>0</xdr:col>
      <xdr:colOff>1127125</xdr:colOff>
      <xdr:row>3</xdr:row>
      <xdr:rowOff>186171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125" y="142875"/>
          <a:ext cx="1016000" cy="614796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767556</xdr:colOff>
      <xdr:row>0</xdr:row>
      <xdr:rowOff>0</xdr:rowOff>
    </xdr:from>
    <xdr:to>
      <xdr:col>12</xdr:col>
      <xdr:colOff>18256</xdr:colOff>
      <xdr:row>2</xdr:row>
      <xdr:rowOff>158751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581" t="16765" r="4461" b="31415"/>
        <a:stretch/>
      </xdr:blipFill>
      <xdr:spPr>
        <a:xfrm>
          <a:off x="12733337" y="0"/>
          <a:ext cx="2393950" cy="539751"/>
        </a:xfrm>
        <a:prstGeom prst="rect">
          <a:avLst/>
        </a:prstGeom>
      </xdr:spPr>
    </xdr:pic>
    <xdr:clientData/>
  </xdr:twoCellAnchor>
  <xdr:twoCellAnchor editAs="oneCell">
    <xdr:from>
      <xdr:col>0</xdr:col>
      <xdr:colOff>111125</xdr:colOff>
      <xdr:row>0</xdr:row>
      <xdr:rowOff>142875</xdr:rowOff>
    </xdr:from>
    <xdr:to>
      <xdr:col>0</xdr:col>
      <xdr:colOff>1127125</xdr:colOff>
      <xdr:row>3</xdr:row>
      <xdr:rowOff>186171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125" y="142875"/>
          <a:ext cx="1016000" cy="614796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374650</xdr:colOff>
      <xdr:row>0</xdr:row>
      <xdr:rowOff>0</xdr:rowOff>
    </xdr:from>
    <xdr:to>
      <xdr:col>12</xdr:col>
      <xdr:colOff>6350</xdr:colOff>
      <xdr:row>2</xdr:row>
      <xdr:rowOff>158751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581" t="16765" r="4461" b="31415"/>
        <a:stretch/>
      </xdr:blipFill>
      <xdr:spPr>
        <a:xfrm>
          <a:off x="12304713" y="0"/>
          <a:ext cx="2393950" cy="539751"/>
        </a:xfrm>
        <a:prstGeom prst="rect">
          <a:avLst/>
        </a:prstGeom>
      </xdr:spPr>
    </xdr:pic>
    <xdr:clientData/>
  </xdr:twoCellAnchor>
  <xdr:twoCellAnchor editAs="oneCell">
    <xdr:from>
      <xdr:col>0</xdr:col>
      <xdr:colOff>111125</xdr:colOff>
      <xdr:row>0</xdr:row>
      <xdr:rowOff>142875</xdr:rowOff>
    </xdr:from>
    <xdr:to>
      <xdr:col>0</xdr:col>
      <xdr:colOff>1127125</xdr:colOff>
      <xdr:row>3</xdr:row>
      <xdr:rowOff>186171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125" y="142875"/>
          <a:ext cx="1016000" cy="614796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279400</xdr:colOff>
      <xdr:row>0</xdr:row>
      <xdr:rowOff>0</xdr:rowOff>
    </xdr:from>
    <xdr:to>
      <xdr:col>11</xdr:col>
      <xdr:colOff>1077912</xdr:colOff>
      <xdr:row>2</xdr:row>
      <xdr:rowOff>158751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581" t="16765" r="4461" b="31415"/>
        <a:stretch/>
      </xdr:blipFill>
      <xdr:spPr>
        <a:xfrm>
          <a:off x="12138025" y="0"/>
          <a:ext cx="2393950" cy="539751"/>
        </a:xfrm>
        <a:prstGeom prst="rect">
          <a:avLst/>
        </a:prstGeom>
      </xdr:spPr>
    </xdr:pic>
    <xdr:clientData/>
  </xdr:twoCellAnchor>
  <xdr:twoCellAnchor editAs="oneCell">
    <xdr:from>
      <xdr:col>0</xdr:col>
      <xdr:colOff>111125</xdr:colOff>
      <xdr:row>0</xdr:row>
      <xdr:rowOff>142875</xdr:rowOff>
    </xdr:from>
    <xdr:to>
      <xdr:col>0</xdr:col>
      <xdr:colOff>1127125</xdr:colOff>
      <xdr:row>3</xdr:row>
      <xdr:rowOff>186171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125" y="142875"/>
          <a:ext cx="1016000" cy="614796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219869</xdr:colOff>
      <xdr:row>0</xdr:row>
      <xdr:rowOff>11907</xdr:rowOff>
    </xdr:from>
    <xdr:to>
      <xdr:col>11</xdr:col>
      <xdr:colOff>1018381</xdr:colOff>
      <xdr:row>2</xdr:row>
      <xdr:rowOff>170658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581" t="16765" r="4461" b="31415"/>
        <a:stretch/>
      </xdr:blipFill>
      <xdr:spPr>
        <a:xfrm>
          <a:off x="12078494" y="11907"/>
          <a:ext cx="2393950" cy="539751"/>
        </a:xfrm>
        <a:prstGeom prst="rect">
          <a:avLst/>
        </a:prstGeom>
      </xdr:spPr>
    </xdr:pic>
    <xdr:clientData/>
  </xdr:twoCellAnchor>
  <xdr:twoCellAnchor editAs="oneCell">
    <xdr:from>
      <xdr:col>0</xdr:col>
      <xdr:colOff>111125</xdr:colOff>
      <xdr:row>0</xdr:row>
      <xdr:rowOff>142875</xdr:rowOff>
    </xdr:from>
    <xdr:to>
      <xdr:col>0</xdr:col>
      <xdr:colOff>1127125</xdr:colOff>
      <xdr:row>3</xdr:row>
      <xdr:rowOff>186171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125" y="142875"/>
          <a:ext cx="1016000" cy="614796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160338</xdr:colOff>
      <xdr:row>0</xdr:row>
      <xdr:rowOff>0</xdr:rowOff>
    </xdr:from>
    <xdr:to>
      <xdr:col>12</xdr:col>
      <xdr:colOff>18257</xdr:colOff>
      <xdr:row>2</xdr:row>
      <xdr:rowOff>158751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581" t="16765" r="4461" b="31415"/>
        <a:stretch/>
      </xdr:blipFill>
      <xdr:spPr>
        <a:xfrm>
          <a:off x="12018963" y="0"/>
          <a:ext cx="2393950" cy="539751"/>
        </a:xfrm>
        <a:prstGeom prst="rect">
          <a:avLst/>
        </a:prstGeom>
      </xdr:spPr>
    </xdr:pic>
    <xdr:clientData/>
  </xdr:twoCellAnchor>
  <xdr:twoCellAnchor editAs="oneCell">
    <xdr:from>
      <xdr:col>0</xdr:col>
      <xdr:colOff>111125</xdr:colOff>
      <xdr:row>0</xdr:row>
      <xdr:rowOff>142875</xdr:rowOff>
    </xdr:from>
    <xdr:to>
      <xdr:col>0</xdr:col>
      <xdr:colOff>1127125</xdr:colOff>
      <xdr:row>3</xdr:row>
      <xdr:rowOff>186171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125" y="142875"/>
          <a:ext cx="1016000" cy="614796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231775</xdr:colOff>
      <xdr:row>0</xdr:row>
      <xdr:rowOff>35719</xdr:rowOff>
    </xdr:from>
    <xdr:to>
      <xdr:col>11</xdr:col>
      <xdr:colOff>1006475</xdr:colOff>
      <xdr:row>3</xdr:row>
      <xdr:rowOff>3970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D39CB13-745D-4D45-B8BD-938C56F4C89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581" t="16765" r="4461" b="31415"/>
        <a:stretch/>
      </xdr:blipFill>
      <xdr:spPr>
        <a:xfrm>
          <a:off x="12138025" y="35719"/>
          <a:ext cx="2393950" cy="539751"/>
        </a:xfrm>
        <a:prstGeom prst="rect">
          <a:avLst/>
        </a:prstGeom>
      </xdr:spPr>
    </xdr:pic>
    <xdr:clientData/>
  </xdr:twoCellAnchor>
  <xdr:twoCellAnchor editAs="oneCell">
    <xdr:from>
      <xdr:col>0</xdr:col>
      <xdr:colOff>111125</xdr:colOff>
      <xdr:row>0</xdr:row>
      <xdr:rowOff>142875</xdr:rowOff>
    </xdr:from>
    <xdr:to>
      <xdr:col>0</xdr:col>
      <xdr:colOff>1127125</xdr:colOff>
      <xdr:row>3</xdr:row>
      <xdr:rowOff>186171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0FBEC39-C78C-4DAD-B99F-0E137BBB65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125" y="142875"/>
          <a:ext cx="1016000" cy="614796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255588</xdr:colOff>
      <xdr:row>0</xdr:row>
      <xdr:rowOff>0</xdr:rowOff>
    </xdr:from>
    <xdr:to>
      <xdr:col>11</xdr:col>
      <xdr:colOff>1030288</xdr:colOff>
      <xdr:row>2</xdr:row>
      <xdr:rowOff>158751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581" t="16765" r="4461" b="31415"/>
        <a:stretch/>
      </xdr:blipFill>
      <xdr:spPr>
        <a:xfrm>
          <a:off x="11828463" y="0"/>
          <a:ext cx="2393950" cy="539751"/>
        </a:xfrm>
        <a:prstGeom prst="rect">
          <a:avLst/>
        </a:prstGeom>
      </xdr:spPr>
    </xdr:pic>
    <xdr:clientData/>
  </xdr:twoCellAnchor>
  <xdr:twoCellAnchor editAs="oneCell">
    <xdr:from>
      <xdr:col>0</xdr:col>
      <xdr:colOff>111125</xdr:colOff>
      <xdr:row>0</xdr:row>
      <xdr:rowOff>142875</xdr:rowOff>
    </xdr:from>
    <xdr:to>
      <xdr:col>0</xdr:col>
      <xdr:colOff>1127125</xdr:colOff>
      <xdr:row>3</xdr:row>
      <xdr:rowOff>186171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125" y="142875"/>
          <a:ext cx="1016000" cy="614796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327026</xdr:colOff>
      <xdr:row>0</xdr:row>
      <xdr:rowOff>23813</xdr:rowOff>
    </xdr:from>
    <xdr:to>
      <xdr:col>11</xdr:col>
      <xdr:colOff>1101726</xdr:colOff>
      <xdr:row>2</xdr:row>
      <xdr:rowOff>182564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581" t="16765" r="4461" b="31415"/>
        <a:stretch/>
      </xdr:blipFill>
      <xdr:spPr>
        <a:xfrm>
          <a:off x="11899901" y="23813"/>
          <a:ext cx="2393950" cy="539751"/>
        </a:xfrm>
        <a:prstGeom prst="rect">
          <a:avLst/>
        </a:prstGeom>
      </xdr:spPr>
    </xdr:pic>
    <xdr:clientData/>
  </xdr:twoCellAnchor>
  <xdr:twoCellAnchor editAs="oneCell">
    <xdr:from>
      <xdr:col>0</xdr:col>
      <xdr:colOff>111125</xdr:colOff>
      <xdr:row>0</xdr:row>
      <xdr:rowOff>142875</xdr:rowOff>
    </xdr:from>
    <xdr:to>
      <xdr:col>0</xdr:col>
      <xdr:colOff>1127125</xdr:colOff>
      <xdr:row>3</xdr:row>
      <xdr:rowOff>186171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125" y="142875"/>
          <a:ext cx="1016000" cy="61479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434182</xdr:colOff>
      <xdr:row>0</xdr:row>
      <xdr:rowOff>0</xdr:rowOff>
    </xdr:from>
    <xdr:to>
      <xdr:col>11</xdr:col>
      <xdr:colOff>815975</xdr:colOff>
      <xdr:row>2</xdr:row>
      <xdr:rowOff>158751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581" t="16765" r="4461" b="31415"/>
        <a:stretch/>
      </xdr:blipFill>
      <xdr:spPr>
        <a:xfrm>
          <a:off x="12447588" y="0"/>
          <a:ext cx="2393950" cy="539751"/>
        </a:xfrm>
        <a:prstGeom prst="rect">
          <a:avLst/>
        </a:prstGeom>
      </xdr:spPr>
    </xdr:pic>
    <xdr:clientData/>
  </xdr:twoCellAnchor>
  <xdr:twoCellAnchor editAs="oneCell">
    <xdr:from>
      <xdr:col>0</xdr:col>
      <xdr:colOff>111125</xdr:colOff>
      <xdr:row>0</xdr:row>
      <xdr:rowOff>142875</xdr:rowOff>
    </xdr:from>
    <xdr:to>
      <xdr:col>0</xdr:col>
      <xdr:colOff>1127125</xdr:colOff>
      <xdr:row>3</xdr:row>
      <xdr:rowOff>186171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125" y="142875"/>
          <a:ext cx="1016000" cy="614796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338932</xdr:colOff>
      <xdr:row>0</xdr:row>
      <xdr:rowOff>11906</xdr:rowOff>
    </xdr:from>
    <xdr:to>
      <xdr:col>11</xdr:col>
      <xdr:colOff>1113632</xdr:colOff>
      <xdr:row>2</xdr:row>
      <xdr:rowOff>170657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581" t="16765" r="4461" b="31415"/>
        <a:stretch/>
      </xdr:blipFill>
      <xdr:spPr>
        <a:xfrm>
          <a:off x="11911807" y="11906"/>
          <a:ext cx="2393950" cy="539751"/>
        </a:xfrm>
        <a:prstGeom prst="rect">
          <a:avLst/>
        </a:prstGeom>
      </xdr:spPr>
    </xdr:pic>
    <xdr:clientData/>
  </xdr:twoCellAnchor>
  <xdr:twoCellAnchor editAs="oneCell">
    <xdr:from>
      <xdr:col>0</xdr:col>
      <xdr:colOff>111125</xdr:colOff>
      <xdr:row>0</xdr:row>
      <xdr:rowOff>142875</xdr:rowOff>
    </xdr:from>
    <xdr:to>
      <xdr:col>0</xdr:col>
      <xdr:colOff>1127125</xdr:colOff>
      <xdr:row>3</xdr:row>
      <xdr:rowOff>186171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125" y="142875"/>
          <a:ext cx="1016000" cy="614796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350837</xdr:colOff>
      <xdr:row>0</xdr:row>
      <xdr:rowOff>35719</xdr:rowOff>
    </xdr:from>
    <xdr:to>
      <xdr:col>11</xdr:col>
      <xdr:colOff>1125537</xdr:colOff>
      <xdr:row>3</xdr:row>
      <xdr:rowOff>3970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581" t="16765" r="4461" b="31415"/>
        <a:stretch/>
      </xdr:blipFill>
      <xdr:spPr>
        <a:xfrm>
          <a:off x="12257087" y="35719"/>
          <a:ext cx="2393950" cy="539751"/>
        </a:xfrm>
        <a:prstGeom prst="rect">
          <a:avLst/>
        </a:prstGeom>
      </xdr:spPr>
    </xdr:pic>
    <xdr:clientData/>
  </xdr:twoCellAnchor>
  <xdr:twoCellAnchor editAs="oneCell">
    <xdr:from>
      <xdr:col>0</xdr:col>
      <xdr:colOff>111125</xdr:colOff>
      <xdr:row>0</xdr:row>
      <xdr:rowOff>142875</xdr:rowOff>
    </xdr:from>
    <xdr:to>
      <xdr:col>0</xdr:col>
      <xdr:colOff>1127125</xdr:colOff>
      <xdr:row>3</xdr:row>
      <xdr:rowOff>186171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125" y="142875"/>
          <a:ext cx="1016000" cy="614796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279400</xdr:colOff>
      <xdr:row>0</xdr:row>
      <xdr:rowOff>11906</xdr:rowOff>
    </xdr:from>
    <xdr:to>
      <xdr:col>11</xdr:col>
      <xdr:colOff>1054100</xdr:colOff>
      <xdr:row>2</xdr:row>
      <xdr:rowOff>170657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581" t="16765" r="4461" b="31415"/>
        <a:stretch/>
      </xdr:blipFill>
      <xdr:spPr>
        <a:xfrm>
          <a:off x="12185650" y="11906"/>
          <a:ext cx="2393950" cy="539751"/>
        </a:xfrm>
        <a:prstGeom prst="rect">
          <a:avLst/>
        </a:prstGeom>
      </xdr:spPr>
    </xdr:pic>
    <xdr:clientData/>
  </xdr:twoCellAnchor>
  <xdr:twoCellAnchor editAs="oneCell">
    <xdr:from>
      <xdr:col>0</xdr:col>
      <xdr:colOff>111125</xdr:colOff>
      <xdr:row>0</xdr:row>
      <xdr:rowOff>142875</xdr:rowOff>
    </xdr:from>
    <xdr:to>
      <xdr:col>0</xdr:col>
      <xdr:colOff>1127125</xdr:colOff>
      <xdr:row>3</xdr:row>
      <xdr:rowOff>186171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125" y="142875"/>
          <a:ext cx="1016000" cy="614796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374650</xdr:colOff>
      <xdr:row>0</xdr:row>
      <xdr:rowOff>35719</xdr:rowOff>
    </xdr:from>
    <xdr:to>
      <xdr:col>11</xdr:col>
      <xdr:colOff>1054100</xdr:colOff>
      <xdr:row>3</xdr:row>
      <xdr:rowOff>3970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581" t="16765" r="4461" b="31415"/>
        <a:stretch/>
      </xdr:blipFill>
      <xdr:spPr>
        <a:xfrm>
          <a:off x="12280900" y="35719"/>
          <a:ext cx="2393950" cy="539751"/>
        </a:xfrm>
        <a:prstGeom prst="rect">
          <a:avLst/>
        </a:prstGeom>
      </xdr:spPr>
    </xdr:pic>
    <xdr:clientData/>
  </xdr:twoCellAnchor>
  <xdr:twoCellAnchor editAs="oneCell">
    <xdr:from>
      <xdr:col>0</xdr:col>
      <xdr:colOff>111125</xdr:colOff>
      <xdr:row>0</xdr:row>
      <xdr:rowOff>142875</xdr:rowOff>
    </xdr:from>
    <xdr:to>
      <xdr:col>0</xdr:col>
      <xdr:colOff>1127125</xdr:colOff>
      <xdr:row>3</xdr:row>
      <xdr:rowOff>186171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125" y="142875"/>
          <a:ext cx="1016000" cy="614796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291307</xdr:colOff>
      <xdr:row>0</xdr:row>
      <xdr:rowOff>35719</xdr:rowOff>
    </xdr:from>
    <xdr:to>
      <xdr:col>11</xdr:col>
      <xdr:colOff>1066007</xdr:colOff>
      <xdr:row>3</xdr:row>
      <xdr:rowOff>3970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581" t="16765" r="4461" b="31415"/>
        <a:stretch/>
      </xdr:blipFill>
      <xdr:spPr>
        <a:xfrm>
          <a:off x="12197557" y="35719"/>
          <a:ext cx="2393950" cy="539751"/>
        </a:xfrm>
        <a:prstGeom prst="rect">
          <a:avLst/>
        </a:prstGeom>
      </xdr:spPr>
    </xdr:pic>
    <xdr:clientData/>
  </xdr:twoCellAnchor>
  <xdr:twoCellAnchor editAs="oneCell">
    <xdr:from>
      <xdr:col>0</xdr:col>
      <xdr:colOff>111125</xdr:colOff>
      <xdr:row>0</xdr:row>
      <xdr:rowOff>142875</xdr:rowOff>
    </xdr:from>
    <xdr:to>
      <xdr:col>0</xdr:col>
      <xdr:colOff>1127125</xdr:colOff>
      <xdr:row>3</xdr:row>
      <xdr:rowOff>186171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125" y="142875"/>
          <a:ext cx="1016000" cy="614796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442686</xdr:colOff>
      <xdr:row>0</xdr:row>
      <xdr:rowOff>13607</xdr:rowOff>
    </xdr:from>
    <xdr:to>
      <xdr:col>11</xdr:col>
      <xdr:colOff>1067707</xdr:colOff>
      <xdr:row>2</xdr:row>
      <xdr:rowOff>172358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581" t="16765" r="4461" b="31415"/>
        <a:stretch/>
      </xdr:blipFill>
      <xdr:spPr>
        <a:xfrm>
          <a:off x="12457793" y="13607"/>
          <a:ext cx="2393950" cy="539751"/>
        </a:xfrm>
        <a:prstGeom prst="rect">
          <a:avLst/>
        </a:prstGeom>
      </xdr:spPr>
    </xdr:pic>
    <xdr:clientData/>
  </xdr:twoCellAnchor>
  <xdr:twoCellAnchor editAs="oneCell">
    <xdr:from>
      <xdr:col>0</xdr:col>
      <xdr:colOff>111125</xdr:colOff>
      <xdr:row>0</xdr:row>
      <xdr:rowOff>142875</xdr:rowOff>
    </xdr:from>
    <xdr:to>
      <xdr:col>0</xdr:col>
      <xdr:colOff>1127125</xdr:colOff>
      <xdr:row>3</xdr:row>
      <xdr:rowOff>186171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125" y="142875"/>
          <a:ext cx="1016000" cy="614796"/>
        </a:xfrm>
        <a:prstGeom prst="rect">
          <a:avLst/>
        </a:prstGeom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148431</xdr:colOff>
      <xdr:row>0</xdr:row>
      <xdr:rowOff>0</xdr:rowOff>
    </xdr:from>
    <xdr:to>
      <xdr:col>11</xdr:col>
      <xdr:colOff>923131</xdr:colOff>
      <xdr:row>2</xdr:row>
      <xdr:rowOff>158751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581" t="16765" r="4461" b="31415"/>
        <a:stretch/>
      </xdr:blipFill>
      <xdr:spPr>
        <a:xfrm>
          <a:off x="12173744" y="0"/>
          <a:ext cx="2393950" cy="539751"/>
        </a:xfrm>
        <a:prstGeom prst="rect">
          <a:avLst/>
        </a:prstGeom>
      </xdr:spPr>
    </xdr:pic>
    <xdr:clientData/>
  </xdr:twoCellAnchor>
  <xdr:twoCellAnchor editAs="oneCell">
    <xdr:from>
      <xdr:col>0</xdr:col>
      <xdr:colOff>111125</xdr:colOff>
      <xdr:row>0</xdr:row>
      <xdr:rowOff>142875</xdr:rowOff>
    </xdr:from>
    <xdr:to>
      <xdr:col>0</xdr:col>
      <xdr:colOff>1127125</xdr:colOff>
      <xdr:row>3</xdr:row>
      <xdr:rowOff>186171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1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125" y="142875"/>
          <a:ext cx="1016000" cy="614796"/>
        </a:xfrm>
        <a:prstGeom prst="rect">
          <a:avLst/>
        </a:prstGeom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708025</xdr:colOff>
      <xdr:row>0</xdr:row>
      <xdr:rowOff>35719</xdr:rowOff>
    </xdr:from>
    <xdr:to>
      <xdr:col>11</xdr:col>
      <xdr:colOff>1054100</xdr:colOff>
      <xdr:row>3</xdr:row>
      <xdr:rowOff>3970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581" t="16765" r="4461" b="31415"/>
        <a:stretch/>
      </xdr:blipFill>
      <xdr:spPr>
        <a:xfrm>
          <a:off x="12745244" y="35719"/>
          <a:ext cx="2393950" cy="539751"/>
        </a:xfrm>
        <a:prstGeom prst="rect">
          <a:avLst/>
        </a:prstGeom>
      </xdr:spPr>
    </xdr:pic>
    <xdr:clientData/>
  </xdr:twoCellAnchor>
  <xdr:twoCellAnchor editAs="oneCell">
    <xdr:from>
      <xdr:col>0</xdr:col>
      <xdr:colOff>111125</xdr:colOff>
      <xdr:row>0</xdr:row>
      <xdr:rowOff>142875</xdr:rowOff>
    </xdr:from>
    <xdr:to>
      <xdr:col>0</xdr:col>
      <xdr:colOff>1127125</xdr:colOff>
      <xdr:row>3</xdr:row>
      <xdr:rowOff>186171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1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125" y="142875"/>
          <a:ext cx="1016000" cy="61479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505619</xdr:colOff>
      <xdr:row>0</xdr:row>
      <xdr:rowOff>0</xdr:rowOff>
    </xdr:from>
    <xdr:to>
      <xdr:col>11</xdr:col>
      <xdr:colOff>887412</xdr:colOff>
      <xdr:row>2</xdr:row>
      <xdr:rowOff>158751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B1AEF35-0F4C-4547-A9AF-83FBEFC6654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581" t="16765" r="4461" b="31415"/>
        <a:stretch/>
      </xdr:blipFill>
      <xdr:spPr>
        <a:xfrm>
          <a:off x="12519025" y="0"/>
          <a:ext cx="2393950" cy="539751"/>
        </a:xfrm>
        <a:prstGeom prst="rect">
          <a:avLst/>
        </a:prstGeom>
      </xdr:spPr>
    </xdr:pic>
    <xdr:clientData/>
  </xdr:twoCellAnchor>
  <xdr:twoCellAnchor editAs="oneCell">
    <xdr:from>
      <xdr:col>0</xdr:col>
      <xdr:colOff>111125</xdr:colOff>
      <xdr:row>0</xdr:row>
      <xdr:rowOff>142875</xdr:rowOff>
    </xdr:from>
    <xdr:to>
      <xdr:col>0</xdr:col>
      <xdr:colOff>1127125</xdr:colOff>
      <xdr:row>3</xdr:row>
      <xdr:rowOff>186171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5C7234E-BC4E-4A43-99D8-D28B4A8CB5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125" y="142875"/>
          <a:ext cx="1016000" cy="61479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862806</xdr:colOff>
      <xdr:row>0</xdr:row>
      <xdr:rowOff>23813</xdr:rowOff>
    </xdr:from>
    <xdr:to>
      <xdr:col>11</xdr:col>
      <xdr:colOff>673100</xdr:colOff>
      <xdr:row>2</xdr:row>
      <xdr:rowOff>182564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4A4F4E8-895D-4632-A2EF-1E27F080F41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581" t="16765" r="4461" b="31415"/>
        <a:stretch/>
      </xdr:blipFill>
      <xdr:spPr>
        <a:xfrm>
          <a:off x="11792744" y="23813"/>
          <a:ext cx="2393950" cy="539751"/>
        </a:xfrm>
        <a:prstGeom prst="rect">
          <a:avLst/>
        </a:prstGeom>
      </xdr:spPr>
    </xdr:pic>
    <xdr:clientData/>
  </xdr:twoCellAnchor>
  <xdr:twoCellAnchor editAs="oneCell">
    <xdr:from>
      <xdr:col>0</xdr:col>
      <xdr:colOff>111125</xdr:colOff>
      <xdr:row>0</xdr:row>
      <xdr:rowOff>142875</xdr:rowOff>
    </xdr:from>
    <xdr:to>
      <xdr:col>0</xdr:col>
      <xdr:colOff>1127125</xdr:colOff>
      <xdr:row>3</xdr:row>
      <xdr:rowOff>186171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65597D0-A1DF-49D3-AB28-68ADA797DE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125" y="142875"/>
          <a:ext cx="1016000" cy="61479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279400</xdr:colOff>
      <xdr:row>0</xdr:row>
      <xdr:rowOff>23812</xdr:rowOff>
    </xdr:from>
    <xdr:to>
      <xdr:col>11</xdr:col>
      <xdr:colOff>1006475</xdr:colOff>
      <xdr:row>2</xdr:row>
      <xdr:rowOff>182563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ADA3345-C686-4F6E-BB15-A6D45B9F7FF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581" t="16765" r="4461" b="31415"/>
        <a:stretch/>
      </xdr:blipFill>
      <xdr:spPr>
        <a:xfrm>
          <a:off x="12126119" y="23812"/>
          <a:ext cx="2393950" cy="539751"/>
        </a:xfrm>
        <a:prstGeom prst="rect">
          <a:avLst/>
        </a:prstGeom>
      </xdr:spPr>
    </xdr:pic>
    <xdr:clientData/>
  </xdr:twoCellAnchor>
  <xdr:twoCellAnchor editAs="oneCell">
    <xdr:from>
      <xdr:col>0</xdr:col>
      <xdr:colOff>111125</xdr:colOff>
      <xdr:row>0</xdr:row>
      <xdr:rowOff>142875</xdr:rowOff>
    </xdr:from>
    <xdr:to>
      <xdr:col>0</xdr:col>
      <xdr:colOff>1127125</xdr:colOff>
      <xdr:row>3</xdr:row>
      <xdr:rowOff>186171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824FA62-CB96-48B4-A108-8934B1F138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125" y="142875"/>
          <a:ext cx="1016000" cy="614796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243681</xdr:colOff>
      <xdr:row>0</xdr:row>
      <xdr:rowOff>71438</xdr:rowOff>
    </xdr:from>
    <xdr:to>
      <xdr:col>11</xdr:col>
      <xdr:colOff>970756</xdr:colOff>
      <xdr:row>3</xdr:row>
      <xdr:rowOff>39689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5B6909D-589B-4109-AFBC-6445F60EE3A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581" t="16765" r="4461" b="31415"/>
        <a:stretch/>
      </xdr:blipFill>
      <xdr:spPr>
        <a:xfrm>
          <a:off x="12090400" y="71438"/>
          <a:ext cx="2393950" cy="539751"/>
        </a:xfrm>
        <a:prstGeom prst="rect">
          <a:avLst/>
        </a:prstGeom>
      </xdr:spPr>
    </xdr:pic>
    <xdr:clientData/>
  </xdr:twoCellAnchor>
  <xdr:twoCellAnchor editAs="oneCell">
    <xdr:from>
      <xdr:col>0</xdr:col>
      <xdr:colOff>111125</xdr:colOff>
      <xdr:row>0</xdr:row>
      <xdr:rowOff>142875</xdr:rowOff>
    </xdr:from>
    <xdr:to>
      <xdr:col>0</xdr:col>
      <xdr:colOff>1127125</xdr:colOff>
      <xdr:row>3</xdr:row>
      <xdr:rowOff>186171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6B02B8F-3974-44E7-BB36-30C1A29851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125" y="142875"/>
          <a:ext cx="1016000" cy="614796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243682</xdr:colOff>
      <xdr:row>0</xdr:row>
      <xdr:rowOff>0</xdr:rowOff>
    </xdr:from>
    <xdr:to>
      <xdr:col>11</xdr:col>
      <xdr:colOff>970757</xdr:colOff>
      <xdr:row>2</xdr:row>
      <xdr:rowOff>158751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581" t="16765" r="4461" b="31415"/>
        <a:stretch/>
      </xdr:blipFill>
      <xdr:spPr>
        <a:xfrm>
          <a:off x="12090401" y="0"/>
          <a:ext cx="2393950" cy="539751"/>
        </a:xfrm>
        <a:prstGeom prst="rect">
          <a:avLst/>
        </a:prstGeom>
      </xdr:spPr>
    </xdr:pic>
    <xdr:clientData/>
  </xdr:twoCellAnchor>
  <xdr:twoCellAnchor editAs="oneCell">
    <xdr:from>
      <xdr:col>0</xdr:col>
      <xdr:colOff>111125</xdr:colOff>
      <xdr:row>0</xdr:row>
      <xdr:rowOff>142875</xdr:rowOff>
    </xdr:from>
    <xdr:to>
      <xdr:col>0</xdr:col>
      <xdr:colOff>1127125</xdr:colOff>
      <xdr:row>3</xdr:row>
      <xdr:rowOff>186171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125" y="142875"/>
          <a:ext cx="1016000" cy="614796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88900</xdr:colOff>
      <xdr:row>0</xdr:row>
      <xdr:rowOff>23813</xdr:rowOff>
    </xdr:from>
    <xdr:to>
      <xdr:col>11</xdr:col>
      <xdr:colOff>1077912</xdr:colOff>
      <xdr:row>2</xdr:row>
      <xdr:rowOff>182564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581" t="16765" r="4461" b="31415"/>
        <a:stretch/>
      </xdr:blipFill>
      <xdr:spPr>
        <a:xfrm>
          <a:off x="11721306" y="23813"/>
          <a:ext cx="2393950" cy="539751"/>
        </a:xfrm>
        <a:prstGeom prst="rect">
          <a:avLst/>
        </a:prstGeom>
      </xdr:spPr>
    </xdr:pic>
    <xdr:clientData/>
  </xdr:twoCellAnchor>
  <xdr:twoCellAnchor editAs="oneCell">
    <xdr:from>
      <xdr:col>0</xdr:col>
      <xdr:colOff>111125</xdr:colOff>
      <xdr:row>0</xdr:row>
      <xdr:rowOff>142875</xdr:rowOff>
    </xdr:from>
    <xdr:to>
      <xdr:col>0</xdr:col>
      <xdr:colOff>1127125</xdr:colOff>
      <xdr:row>3</xdr:row>
      <xdr:rowOff>186171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125" y="142875"/>
          <a:ext cx="1016000" cy="614796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267494</xdr:colOff>
      <xdr:row>0</xdr:row>
      <xdr:rowOff>0</xdr:rowOff>
    </xdr:from>
    <xdr:to>
      <xdr:col>11</xdr:col>
      <xdr:colOff>1042194</xdr:colOff>
      <xdr:row>2</xdr:row>
      <xdr:rowOff>158751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581" t="16765" r="4461" b="31415"/>
        <a:stretch/>
      </xdr:blipFill>
      <xdr:spPr>
        <a:xfrm>
          <a:off x="12233275" y="0"/>
          <a:ext cx="2393950" cy="539751"/>
        </a:xfrm>
        <a:prstGeom prst="rect">
          <a:avLst/>
        </a:prstGeom>
      </xdr:spPr>
    </xdr:pic>
    <xdr:clientData/>
  </xdr:twoCellAnchor>
  <xdr:twoCellAnchor editAs="oneCell">
    <xdr:from>
      <xdr:col>0</xdr:col>
      <xdr:colOff>111125</xdr:colOff>
      <xdr:row>0</xdr:row>
      <xdr:rowOff>142875</xdr:rowOff>
    </xdr:from>
    <xdr:to>
      <xdr:col>0</xdr:col>
      <xdr:colOff>1127125</xdr:colOff>
      <xdr:row>3</xdr:row>
      <xdr:rowOff>186171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125" y="142875"/>
          <a:ext cx="1016000" cy="6147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L71"/>
  <sheetViews>
    <sheetView view="pageBreakPreview" zoomScale="80" zoomScaleNormal="100" zoomScaleSheetLayoutView="80" workbookViewId="0">
      <pane ySplit="6" topLeftCell="A20" activePane="bottomLeft" state="frozen"/>
      <selection pane="bottomLeft" activeCell="L24" sqref="L24"/>
    </sheetView>
  </sheetViews>
  <sheetFormatPr baseColWidth="10" defaultColWidth="4" defaultRowHeight="15" x14ac:dyDescent="0.25"/>
  <cols>
    <col min="1" max="1" width="18.85546875" customWidth="1"/>
    <col min="2" max="2" width="18.7109375" customWidth="1"/>
    <col min="3" max="3" width="43.28515625" customWidth="1"/>
    <col min="4" max="4" width="18" customWidth="1"/>
    <col min="5" max="5" width="13.85546875" style="6" customWidth="1"/>
    <col min="6" max="7" width="17.7109375" style="6" customWidth="1"/>
    <col min="8" max="8" width="16.5703125" style="6" customWidth="1"/>
    <col min="9" max="9" width="15.28515625" style="6" customWidth="1"/>
    <col min="10" max="10" width="13.7109375" style="6" customWidth="1"/>
    <col min="11" max="11" width="14" style="6" customWidth="1"/>
    <col min="12" max="12" width="17" customWidth="1"/>
  </cols>
  <sheetData>
    <row r="4" spans="1:12" ht="15.75" thickBot="1" x14ac:dyDescent="0.3"/>
    <row r="5" spans="1:12" ht="15" customHeight="1" thickBot="1" x14ac:dyDescent="0.3">
      <c r="A5" s="87" t="s">
        <v>94</v>
      </c>
      <c r="B5" s="88"/>
      <c r="C5" s="88"/>
      <c r="D5" s="88"/>
      <c r="E5" s="88"/>
      <c r="F5" s="89"/>
      <c r="G5" s="33"/>
      <c r="H5" s="87" t="s">
        <v>20</v>
      </c>
      <c r="I5" s="88"/>
      <c r="J5" s="88"/>
      <c r="K5" s="88"/>
      <c r="L5" s="89"/>
    </row>
    <row r="6" spans="1:12" s="2" customFormat="1" ht="54" customHeight="1" thickBot="1" x14ac:dyDescent="0.3">
      <c r="A6" s="90" t="s">
        <v>3</v>
      </c>
      <c r="B6" s="91"/>
      <c r="C6" s="91"/>
      <c r="D6" s="5" t="s">
        <v>8</v>
      </c>
      <c r="E6" s="5" t="s">
        <v>7</v>
      </c>
      <c r="F6" s="5" t="s">
        <v>5</v>
      </c>
      <c r="G6" s="4" t="s">
        <v>47</v>
      </c>
      <c r="H6" s="4" t="s">
        <v>44</v>
      </c>
      <c r="I6" s="4" t="s">
        <v>0</v>
      </c>
      <c r="J6" s="4" t="s">
        <v>38</v>
      </c>
      <c r="K6" s="4" t="s">
        <v>39</v>
      </c>
      <c r="L6" s="4" t="s">
        <v>6</v>
      </c>
    </row>
    <row r="7" spans="1:12" x14ac:dyDescent="0.25">
      <c r="A7" s="78" t="s">
        <v>152</v>
      </c>
      <c r="B7" s="79"/>
      <c r="C7" s="79"/>
      <c r="D7" s="14" t="s">
        <v>148</v>
      </c>
      <c r="E7" s="24">
        <v>45666</v>
      </c>
      <c r="F7" s="7" t="s">
        <v>14</v>
      </c>
      <c r="G7" s="7">
        <v>356498</v>
      </c>
      <c r="H7" s="7"/>
      <c r="I7" s="7" t="s">
        <v>149</v>
      </c>
      <c r="J7" s="43"/>
      <c r="K7" s="11">
        <v>1870.43</v>
      </c>
      <c r="L7" s="44">
        <f>K7</f>
        <v>1870.43</v>
      </c>
    </row>
    <row r="8" spans="1:12" x14ac:dyDescent="0.25">
      <c r="A8" s="78" t="s">
        <v>241</v>
      </c>
      <c r="B8" s="79"/>
      <c r="C8" s="79"/>
      <c r="D8" s="14" t="s">
        <v>196</v>
      </c>
      <c r="E8" s="24">
        <v>45675</v>
      </c>
      <c r="F8" s="7" t="s">
        <v>146</v>
      </c>
      <c r="G8" s="7"/>
      <c r="H8" s="7">
        <v>1739875</v>
      </c>
      <c r="I8" s="7" t="s">
        <v>197</v>
      </c>
      <c r="J8" s="43">
        <v>1246.05</v>
      </c>
      <c r="K8" s="11"/>
      <c r="L8" s="44">
        <f>J8</f>
        <v>1246.05</v>
      </c>
    </row>
    <row r="9" spans="1:12" ht="15.75" thickBot="1" x14ac:dyDescent="0.3">
      <c r="A9" s="78" t="s">
        <v>201</v>
      </c>
      <c r="B9" s="79"/>
      <c r="C9" s="79"/>
      <c r="D9" s="14" t="s">
        <v>199</v>
      </c>
      <c r="E9" s="24">
        <v>45677</v>
      </c>
      <c r="F9" s="7" t="s">
        <v>14</v>
      </c>
      <c r="G9" s="7">
        <v>18229</v>
      </c>
      <c r="H9" s="7"/>
      <c r="I9" s="7" t="s">
        <v>202</v>
      </c>
      <c r="J9" s="43"/>
      <c r="K9" s="11">
        <v>5278</v>
      </c>
      <c r="L9" s="44">
        <f>K9</f>
        <v>5278</v>
      </c>
    </row>
    <row r="10" spans="1:12" ht="15.75" thickBot="1" x14ac:dyDescent="0.3">
      <c r="A10" s="80" t="s">
        <v>88</v>
      </c>
      <c r="B10" s="81"/>
      <c r="C10" s="81"/>
      <c r="D10" s="81"/>
      <c r="E10" s="81"/>
      <c r="F10" s="81"/>
      <c r="G10" s="81"/>
      <c r="H10" s="81"/>
      <c r="I10" s="81"/>
      <c r="J10" s="39">
        <f>SUM(J7:J9)</f>
        <v>1246.05</v>
      </c>
      <c r="K10" s="39">
        <f>SUM(K7:K9)</f>
        <v>7148.43</v>
      </c>
      <c r="L10" s="46">
        <f>J10+K10</f>
        <v>8394.48</v>
      </c>
    </row>
    <row r="11" spans="1:12" ht="15.75" thickBot="1" x14ac:dyDescent="0.3">
      <c r="A11" s="78" t="s">
        <v>297</v>
      </c>
      <c r="B11" s="79"/>
      <c r="C11" s="79"/>
      <c r="D11" s="14" t="s">
        <v>148</v>
      </c>
      <c r="E11" s="24">
        <v>45709</v>
      </c>
      <c r="F11" s="7" t="s">
        <v>14</v>
      </c>
      <c r="G11" s="7">
        <v>358270</v>
      </c>
      <c r="H11" s="7"/>
      <c r="I11" s="7" t="s">
        <v>298</v>
      </c>
      <c r="J11" s="43"/>
      <c r="K11" s="11">
        <v>642.69000000000005</v>
      </c>
      <c r="L11" s="44">
        <f>K11</f>
        <v>642.69000000000005</v>
      </c>
    </row>
    <row r="12" spans="1:12" ht="15.75" thickBot="1" x14ac:dyDescent="0.3">
      <c r="A12" s="80" t="s">
        <v>90</v>
      </c>
      <c r="B12" s="81"/>
      <c r="C12" s="81"/>
      <c r="D12" s="81"/>
      <c r="E12" s="81"/>
      <c r="F12" s="81"/>
      <c r="G12" s="81"/>
      <c r="H12" s="81"/>
      <c r="I12" s="81"/>
      <c r="J12" s="39">
        <f>SUM(J11:J11)</f>
        <v>0</v>
      </c>
      <c r="K12" s="39">
        <f>SUM(K11:K11)</f>
        <v>642.69000000000005</v>
      </c>
      <c r="L12" s="46">
        <f>J12+K12</f>
        <v>642.69000000000005</v>
      </c>
    </row>
    <row r="13" spans="1:12" ht="15.75" thickBot="1" x14ac:dyDescent="0.3">
      <c r="A13" s="78" t="s">
        <v>345</v>
      </c>
      <c r="B13" s="79"/>
      <c r="C13" s="79"/>
      <c r="D13" s="14" t="s">
        <v>148</v>
      </c>
      <c r="E13" s="24">
        <v>45737</v>
      </c>
      <c r="F13" s="7" t="s">
        <v>14</v>
      </c>
      <c r="G13" s="7"/>
      <c r="H13" s="7">
        <v>359273</v>
      </c>
      <c r="I13" s="7" t="s">
        <v>346</v>
      </c>
      <c r="J13" s="43"/>
      <c r="K13" s="11">
        <v>853.4</v>
      </c>
      <c r="L13" s="44">
        <f>K13</f>
        <v>853.4</v>
      </c>
    </row>
    <row r="14" spans="1:12" ht="15.75" thickBot="1" x14ac:dyDescent="0.3">
      <c r="A14" s="80" t="s">
        <v>91</v>
      </c>
      <c r="B14" s="81"/>
      <c r="C14" s="81"/>
      <c r="D14" s="81"/>
      <c r="E14" s="81"/>
      <c r="F14" s="81"/>
      <c r="G14" s="81"/>
      <c r="H14" s="81"/>
      <c r="I14" s="81"/>
      <c r="J14" s="39">
        <f>SUM(J13:J13)</f>
        <v>0</v>
      </c>
      <c r="K14" s="39">
        <f>SUM(K13:K13)</f>
        <v>853.4</v>
      </c>
      <c r="L14" s="46">
        <f>J14+K14</f>
        <v>853.4</v>
      </c>
    </row>
    <row r="15" spans="1:12" ht="15.75" thickBot="1" x14ac:dyDescent="0.3">
      <c r="A15" s="78" t="s">
        <v>440</v>
      </c>
      <c r="B15" s="79"/>
      <c r="C15" s="79"/>
      <c r="D15" s="14" t="s">
        <v>407</v>
      </c>
      <c r="E15" s="24">
        <v>45762</v>
      </c>
      <c r="F15" s="7" t="s">
        <v>146</v>
      </c>
      <c r="G15" s="7"/>
      <c r="H15" s="7"/>
      <c r="I15" s="7">
        <v>139580</v>
      </c>
      <c r="J15" s="43">
        <v>955</v>
      </c>
      <c r="K15" s="11"/>
      <c r="L15" s="44">
        <f>J15</f>
        <v>955</v>
      </c>
    </row>
    <row r="16" spans="1:12" ht="15.75" thickBot="1" x14ac:dyDescent="0.3">
      <c r="A16" s="80" t="s">
        <v>92</v>
      </c>
      <c r="B16" s="81"/>
      <c r="C16" s="81"/>
      <c r="D16" s="81"/>
      <c r="E16" s="81"/>
      <c r="F16" s="81"/>
      <c r="G16" s="81"/>
      <c r="H16" s="81"/>
      <c r="I16" s="81"/>
      <c r="J16" s="39">
        <f>SUM(J15:J15)</f>
        <v>955</v>
      </c>
      <c r="K16" s="39">
        <f>SUM(K15:K15)</f>
        <v>0</v>
      </c>
      <c r="L16" s="46">
        <f>J16+K16</f>
        <v>955</v>
      </c>
    </row>
    <row r="17" spans="1:12" ht="15.75" thickBot="1" x14ac:dyDescent="0.3">
      <c r="A17" s="78" t="s">
        <v>581</v>
      </c>
      <c r="B17" s="79"/>
      <c r="C17" s="79"/>
      <c r="D17" s="14" t="s">
        <v>148</v>
      </c>
      <c r="E17" s="24">
        <v>45793</v>
      </c>
      <c r="F17" s="7" t="s">
        <v>14</v>
      </c>
      <c r="G17" s="7" t="s">
        <v>582</v>
      </c>
      <c r="H17" s="7">
        <v>361205</v>
      </c>
      <c r="I17" s="7">
        <v>241308</v>
      </c>
      <c r="J17" s="43"/>
      <c r="K17" s="11">
        <v>642.66999999999996</v>
      </c>
      <c r="L17" s="44">
        <f>K17</f>
        <v>642.66999999999996</v>
      </c>
    </row>
    <row r="18" spans="1:12" ht="15.75" thickBot="1" x14ac:dyDescent="0.3">
      <c r="A18" s="80" t="s">
        <v>26</v>
      </c>
      <c r="B18" s="81"/>
      <c r="C18" s="81"/>
      <c r="D18" s="81"/>
      <c r="E18" s="81"/>
      <c r="F18" s="81"/>
      <c r="G18" s="81"/>
      <c r="H18" s="81"/>
      <c r="I18" s="81"/>
      <c r="J18" s="39">
        <f>SUM(J17:J17)</f>
        <v>0</v>
      </c>
      <c r="K18" s="39">
        <f>SUM(K17:K17)</f>
        <v>642.66999999999996</v>
      </c>
      <c r="L18" s="46">
        <f>J18+K18</f>
        <v>642.66999999999996</v>
      </c>
    </row>
    <row r="19" spans="1:12" x14ac:dyDescent="0.25">
      <c r="A19" s="78" t="s">
        <v>668</v>
      </c>
      <c r="B19" s="79"/>
      <c r="C19" s="79"/>
      <c r="D19" s="14" t="s">
        <v>150</v>
      </c>
      <c r="E19" s="24">
        <v>45818</v>
      </c>
      <c r="F19" s="7" t="s">
        <v>14</v>
      </c>
      <c r="G19" s="7" t="s">
        <v>669</v>
      </c>
      <c r="H19" s="7">
        <v>45941</v>
      </c>
      <c r="I19" s="7" t="s">
        <v>670</v>
      </c>
      <c r="J19" s="43"/>
      <c r="K19" s="11">
        <v>359.16</v>
      </c>
      <c r="L19" s="44">
        <f>K19</f>
        <v>359.16</v>
      </c>
    </row>
    <row r="20" spans="1:12" x14ac:dyDescent="0.25">
      <c r="A20" s="78" t="s">
        <v>697</v>
      </c>
      <c r="B20" s="79"/>
      <c r="C20" s="79"/>
      <c r="D20" s="14" t="s">
        <v>148</v>
      </c>
      <c r="E20" s="24">
        <v>45828</v>
      </c>
      <c r="F20" s="7" t="s">
        <v>14</v>
      </c>
      <c r="G20" s="7" t="s">
        <v>698</v>
      </c>
      <c r="H20" s="7">
        <v>362513</v>
      </c>
      <c r="I20" s="7">
        <v>242954</v>
      </c>
      <c r="J20" s="43"/>
      <c r="K20" s="11">
        <v>2154.83</v>
      </c>
      <c r="L20" s="44">
        <f>K20</f>
        <v>2154.83</v>
      </c>
    </row>
    <row r="21" spans="1:12" ht="15.75" thickBot="1" x14ac:dyDescent="0.3">
      <c r="A21" s="78"/>
      <c r="B21" s="79"/>
      <c r="C21" s="79"/>
      <c r="D21" s="14"/>
      <c r="E21" s="24"/>
      <c r="F21" s="7"/>
      <c r="G21" s="7"/>
      <c r="H21" s="7"/>
      <c r="I21" s="7"/>
      <c r="J21" s="43"/>
      <c r="K21" s="11"/>
      <c r="L21" s="44"/>
    </row>
    <row r="22" spans="1:12" ht="15.75" thickBot="1" x14ac:dyDescent="0.3">
      <c r="A22" s="80" t="s">
        <v>89</v>
      </c>
      <c r="B22" s="81"/>
      <c r="C22" s="81"/>
      <c r="D22" s="81"/>
      <c r="E22" s="81"/>
      <c r="F22" s="81"/>
      <c r="G22" s="81"/>
      <c r="H22" s="81"/>
      <c r="I22" s="81"/>
      <c r="J22" s="39">
        <f>SUM(J19:J21)</f>
        <v>0</v>
      </c>
      <c r="K22" s="39">
        <f>SUM(K19:K21)</f>
        <v>2513.9899999999998</v>
      </c>
      <c r="L22" s="46">
        <f>J22+K22</f>
        <v>2513.9899999999998</v>
      </c>
    </row>
    <row r="23" spans="1:12" x14ac:dyDescent="0.25">
      <c r="A23" s="78" t="s">
        <v>755</v>
      </c>
      <c r="B23" s="79"/>
      <c r="C23" s="79"/>
      <c r="D23" s="14" t="s">
        <v>756</v>
      </c>
      <c r="E23" s="24">
        <v>45846</v>
      </c>
      <c r="F23" s="7" t="s">
        <v>754</v>
      </c>
      <c r="G23" s="7"/>
      <c r="H23" s="7"/>
      <c r="I23" s="7">
        <v>1524</v>
      </c>
      <c r="J23" s="43">
        <v>34800</v>
      </c>
      <c r="K23" s="11"/>
      <c r="L23" s="44">
        <f>J23+K24</f>
        <v>43276.28</v>
      </c>
    </row>
    <row r="24" spans="1:12" x14ac:dyDescent="0.25">
      <c r="A24" s="78" t="s">
        <v>757</v>
      </c>
      <c r="B24" s="79"/>
      <c r="C24" s="79"/>
      <c r="D24" s="14" t="s">
        <v>688</v>
      </c>
      <c r="E24" s="24">
        <v>45847</v>
      </c>
      <c r="F24" s="7" t="s">
        <v>754</v>
      </c>
      <c r="G24" s="7"/>
      <c r="H24" s="7">
        <v>25099</v>
      </c>
      <c r="I24" s="7" t="s">
        <v>758</v>
      </c>
      <c r="J24" s="43"/>
      <c r="K24" s="11">
        <v>8476.2800000000007</v>
      </c>
      <c r="L24" s="44"/>
    </row>
    <row r="25" spans="1:12" x14ac:dyDescent="0.25">
      <c r="A25" s="85"/>
      <c r="B25" s="86"/>
      <c r="C25" s="86"/>
      <c r="D25" s="20"/>
      <c r="E25" s="21"/>
      <c r="F25" s="20"/>
      <c r="G25" s="20"/>
      <c r="H25" s="20"/>
      <c r="I25" s="20"/>
      <c r="J25" s="38"/>
      <c r="K25" s="22"/>
      <c r="L25" s="48"/>
    </row>
    <row r="26" spans="1:12" x14ac:dyDescent="0.25">
      <c r="A26" s="83"/>
      <c r="B26" s="84"/>
      <c r="C26" s="84"/>
      <c r="D26" s="42"/>
      <c r="E26" s="13"/>
      <c r="F26" s="8"/>
      <c r="G26" s="8"/>
      <c r="H26" s="8"/>
      <c r="I26" s="8"/>
      <c r="J26" s="35"/>
      <c r="K26" s="11"/>
      <c r="L26" s="44"/>
    </row>
    <row r="27" spans="1:12" ht="15.75" thickBot="1" x14ac:dyDescent="0.3">
      <c r="A27" s="92"/>
      <c r="B27" s="93"/>
      <c r="C27" s="94"/>
      <c r="D27" s="14"/>
      <c r="E27" s="24"/>
      <c r="F27" s="7"/>
      <c r="G27" s="7"/>
      <c r="H27" s="7"/>
      <c r="I27" s="7"/>
      <c r="J27" s="43"/>
      <c r="K27" s="11"/>
      <c r="L27" s="44"/>
    </row>
    <row r="28" spans="1:12" ht="15.75" thickBot="1" x14ac:dyDescent="0.3">
      <c r="A28" s="80" t="s">
        <v>52</v>
      </c>
      <c r="B28" s="81"/>
      <c r="C28" s="81"/>
      <c r="D28" s="81"/>
      <c r="E28" s="81"/>
      <c r="F28" s="81"/>
      <c r="G28" s="81"/>
      <c r="H28" s="81"/>
      <c r="I28" s="81"/>
      <c r="J28" s="39">
        <f>SUM(J23:J27)</f>
        <v>34800</v>
      </c>
      <c r="K28" s="39">
        <f>SUM(K23:K27)</f>
        <v>8476.2800000000007</v>
      </c>
      <c r="L28" s="46">
        <f>J28+K28</f>
        <v>43276.28</v>
      </c>
    </row>
    <row r="29" spans="1:12" x14ac:dyDescent="0.25">
      <c r="A29" s="78"/>
      <c r="B29" s="79"/>
      <c r="C29" s="79"/>
      <c r="D29" s="14"/>
      <c r="E29" s="24"/>
      <c r="F29" s="7"/>
      <c r="G29" s="7"/>
      <c r="H29" s="7"/>
      <c r="I29" s="7"/>
      <c r="J29" s="43"/>
      <c r="K29" s="11"/>
      <c r="L29" s="44"/>
    </row>
    <row r="30" spans="1:12" x14ac:dyDescent="0.25">
      <c r="A30" s="78"/>
      <c r="B30" s="79"/>
      <c r="C30" s="79"/>
      <c r="D30" s="14"/>
      <c r="E30" s="24"/>
      <c r="F30" s="7"/>
      <c r="G30" s="7"/>
      <c r="H30" s="7"/>
      <c r="I30" s="7"/>
      <c r="J30" s="43"/>
      <c r="K30" s="11"/>
      <c r="L30" s="44"/>
    </row>
    <row r="31" spans="1:12" x14ac:dyDescent="0.25">
      <c r="A31" s="85"/>
      <c r="B31" s="86"/>
      <c r="C31" s="86"/>
      <c r="D31" s="20"/>
      <c r="E31" s="21"/>
      <c r="F31" s="20"/>
      <c r="G31" s="20"/>
      <c r="H31" s="20"/>
      <c r="I31" s="20"/>
      <c r="J31" s="38"/>
      <c r="K31" s="22"/>
      <c r="L31" s="48"/>
    </row>
    <row r="32" spans="1:12" x14ac:dyDescent="0.25">
      <c r="A32" s="83"/>
      <c r="B32" s="84"/>
      <c r="C32" s="84"/>
      <c r="D32" s="42"/>
      <c r="E32" s="13"/>
      <c r="F32" s="8"/>
      <c r="G32" s="8"/>
      <c r="H32" s="8"/>
      <c r="I32" s="8"/>
      <c r="J32" s="35"/>
      <c r="K32" s="11"/>
      <c r="L32" s="44"/>
    </row>
    <row r="33" spans="1:12" ht="15.75" thickBot="1" x14ac:dyDescent="0.3">
      <c r="A33" s="78"/>
      <c r="B33" s="79"/>
      <c r="C33" s="79"/>
      <c r="D33" s="14"/>
      <c r="E33" s="24"/>
      <c r="F33" s="7"/>
      <c r="G33" s="7"/>
      <c r="H33" s="7"/>
      <c r="I33" s="7"/>
      <c r="J33" s="43"/>
      <c r="K33" s="11"/>
      <c r="L33" s="44"/>
    </row>
    <row r="34" spans="1:12" ht="15.75" thickBot="1" x14ac:dyDescent="0.3">
      <c r="A34" s="80" t="s">
        <v>55</v>
      </c>
      <c r="B34" s="81"/>
      <c r="C34" s="81"/>
      <c r="D34" s="81"/>
      <c r="E34" s="81"/>
      <c r="F34" s="81"/>
      <c r="G34" s="81"/>
      <c r="H34" s="81"/>
      <c r="I34" s="81"/>
      <c r="J34" s="39">
        <f>SUM(J29:J33)</f>
        <v>0</v>
      </c>
      <c r="K34" s="39">
        <f>SUM(K29:K33)</f>
        <v>0</v>
      </c>
      <c r="L34" s="46">
        <f>J34+K34</f>
        <v>0</v>
      </c>
    </row>
    <row r="35" spans="1:12" x14ac:dyDescent="0.25">
      <c r="A35" s="78"/>
      <c r="B35" s="79"/>
      <c r="C35" s="79"/>
      <c r="D35" s="14"/>
      <c r="E35" s="24"/>
      <c r="F35" s="7"/>
      <c r="G35" s="7"/>
      <c r="H35" s="7"/>
      <c r="I35" s="7"/>
      <c r="J35" s="43"/>
      <c r="K35" s="11"/>
      <c r="L35" s="44"/>
    </row>
    <row r="36" spans="1:12" x14ac:dyDescent="0.25">
      <c r="A36" s="78"/>
      <c r="B36" s="79"/>
      <c r="C36" s="79"/>
      <c r="D36" s="14"/>
      <c r="E36" s="24"/>
      <c r="F36" s="7"/>
      <c r="G36" s="7"/>
      <c r="H36" s="7"/>
      <c r="I36" s="7"/>
      <c r="J36" s="43"/>
      <c r="K36" s="11"/>
      <c r="L36" s="44"/>
    </row>
    <row r="37" spans="1:12" x14ac:dyDescent="0.25">
      <c r="A37" s="85"/>
      <c r="B37" s="86"/>
      <c r="C37" s="86"/>
      <c r="D37" s="20"/>
      <c r="E37" s="21"/>
      <c r="F37" s="20"/>
      <c r="G37" s="20"/>
      <c r="H37" s="20"/>
      <c r="I37" s="20"/>
      <c r="J37" s="38"/>
      <c r="K37" s="22"/>
      <c r="L37" s="48"/>
    </row>
    <row r="38" spans="1:12" x14ac:dyDescent="0.25">
      <c r="A38" s="83"/>
      <c r="B38" s="84"/>
      <c r="C38" s="84"/>
      <c r="D38" s="42"/>
      <c r="E38" s="13"/>
      <c r="F38" s="8"/>
      <c r="G38" s="8"/>
      <c r="H38" s="8"/>
      <c r="I38" s="8"/>
      <c r="J38" s="35"/>
      <c r="K38" s="11"/>
      <c r="L38" s="44"/>
    </row>
    <row r="39" spans="1:12" s="23" customFormat="1" ht="15.75" thickBot="1" x14ac:dyDescent="0.3">
      <c r="A39" s="83"/>
      <c r="B39" s="84"/>
      <c r="C39" s="84"/>
      <c r="D39" s="42"/>
      <c r="E39" s="13"/>
      <c r="F39" s="8"/>
      <c r="G39" s="8"/>
      <c r="H39" s="8"/>
      <c r="I39" s="8"/>
      <c r="J39" s="35"/>
      <c r="K39" s="10"/>
      <c r="L39" s="36"/>
    </row>
    <row r="40" spans="1:12" ht="15.75" thickBot="1" x14ac:dyDescent="0.3">
      <c r="A40" s="80" t="s">
        <v>62</v>
      </c>
      <c r="B40" s="81"/>
      <c r="C40" s="81"/>
      <c r="D40" s="81"/>
      <c r="E40" s="81"/>
      <c r="F40" s="81"/>
      <c r="G40" s="81"/>
      <c r="H40" s="81"/>
      <c r="I40" s="81"/>
      <c r="J40" s="39">
        <f>SUM(J35:J39)</f>
        <v>0</v>
      </c>
      <c r="K40" s="39">
        <f>SUM(K35:K39)</f>
        <v>0</v>
      </c>
      <c r="L40" s="46">
        <f>J40+K40</f>
        <v>0</v>
      </c>
    </row>
    <row r="41" spans="1:12" x14ac:dyDescent="0.25">
      <c r="A41" s="78"/>
      <c r="B41" s="79"/>
      <c r="C41" s="79"/>
      <c r="D41" s="14"/>
      <c r="E41" s="24"/>
      <c r="F41" s="7"/>
      <c r="G41" s="7"/>
      <c r="H41" s="7"/>
      <c r="I41" s="7"/>
      <c r="J41" s="43"/>
      <c r="K41" s="11"/>
      <c r="L41" s="44"/>
    </row>
    <row r="42" spans="1:12" x14ac:dyDescent="0.25">
      <c r="A42" s="78"/>
      <c r="B42" s="79"/>
      <c r="C42" s="79"/>
      <c r="D42" s="14"/>
      <c r="E42" s="24"/>
      <c r="F42" s="7"/>
      <c r="G42" s="7"/>
      <c r="H42" s="7"/>
      <c r="I42" s="7"/>
      <c r="J42" s="43"/>
      <c r="K42" s="11"/>
      <c r="L42" s="44"/>
    </row>
    <row r="43" spans="1:12" x14ac:dyDescent="0.25">
      <c r="A43" s="85"/>
      <c r="B43" s="86"/>
      <c r="C43" s="86"/>
      <c r="D43" s="20"/>
      <c r="E43" s="21"/>
      <c r="F43" s="20"/>
      <c r="G43" s="20"/>
      <c r="H43" s="20"/>
      <c r="I43" s="20"/>
      <c r="J43" s="38"/>
      <c r="K43" s="22"/>
      <c r="L43" s="48"/>
    </row>
    <row r="44" spans="1:12" x14ac:dyDescent="0.25">
      <c r="A44" s="83"/>
      <c r="B44" s="84"/>
      <c r="C44" s="84"/>
      <c r="D44" s="42"/>
      <c r="E44" s="13"/>
      <c r="F44" s="8"/>
      <c r="G44" s="8"/>
      <c r="H44" s="8"/>
      <c r="I44" s="8"/>
      <c r="J44" s="35"/>
      <c r="K44" s="11"/>
      <c r="L44" s="44"/>
    </row>
    <row r="45" spans="1:12" ht="15.75" thickBot="1" x14ac:dyDescent="0.3">
      <c r="A45" s="78"/>
      <c r="B45" s="79"/>
      <c r="C45" s="79"/>
      <c r="D45" s="14"/>
      <c r="E45" s="24"/>
      <c r="F45" s="7"/>
      <c r="G45" s="7"/>
      <c r="H45" s="7"/>
      <c r="I45" s="7"/>
      <c r="J45" s="43"/>
      <c r="K45" s="11"/>
      <c r="L45" s="44"/>
    </row>
    <row r="46" spans="1:12" ht="15.75" thickBot="1" x14ac:dyDescent="0.3">
      <c r="A46" s="80" t="s">
        <v>68</v>
      </c>
      <c r="B46" s="81"/>
      <c r="C46" s="81"/>
      <c r="D46" s="81"/>
      <c r="E46" s="81"/>
      <c r="F46" s="81"/>
      <c r="G46" s="81"/>
      <c r="H46" s="81"/>
      <c r="I46" s="81"/>
      <c r="J46" s="39">
        <f>SUM(J41:J45)</f>
        <v>0</v>
      </c>
      <c r="K46" s="39">
        <f>SUM(K41:K45)</f>
        <v>0</v>
      </c>
      <c r="L46" s="46">
        <f>J46+K46</f>
        <v>0</v>
      </c>
    </row>
    <row r="47" spans="1:12" x14ac:dyDescent="0.25">
      <c r="A47" s="78"/>
      <c r="B47" s="79"/>
      <c r="C47" s="79"/>
      <c r="D47" s="14"/>
      <c r="E47" s="24"/>
      <c r="F47" s="7"/>
      <c r="G47" s="7"/>
      <c r="H47" s="7"/>
      <c r="I47" s="7"/>
      <c r="J47" s="43"/>
      <c r="K47" s="11"/>
      <c r="L47" s="44"/>
    </row>
    <row r="48" spans="1:12" x14ac:dyDescent="0.25">
      <c r="A48" s="78"/>
      <c r="B48" s="79"/>
      <c r="C48" s="79"/>
      <c r="D48" s="14"/>
      <c r="E48" s="24"/>
      <c r="F48" s="7"/>
      <c r="G48" s="7"/>
      <c r="H48" s="7"/>
      <c r="I48" s="7"/>
      <c r="J48" s="43"/>
      <c r="K48" s="11"/>
      <c r="L48" s="44"/>
    </row>
    <row r="49" spans="1:12" x14ac:dyDescent="0.25">
      <c r="A49" s="78"/>
      <c r="B49" s="79"/>
      <c r="C49" s="79"/>
      <c r="D49" s="14"/>
      <c r="E49" s="24"/>
      <c r="F49" s="7"/>
      <c r="G49" s="7"/>
      <c r="H49" s="7"/>
      <c r="I49" s="7"/>
      <c r="J49" s="43"/>
      <c r="K49" s="11"/>
      <c r="L49" s="44"/>
    </row>
    <row r="50" spans="1:12" x14ac:dyDescent="0.25">
      <c r="A50" s="85"/>
      <c r="B50" s="86"/>
      <c r="C50" s="86"/>
      <c r="D50" s="20"/>
      <c r="E50" s="21"/>
      <c r="F50" s="20"/>
      <c r="G50" s="20"/>
      <c r="H50" s="20"/>
      <c r="I50" s="20"/>
      <c r="J50" s="38"/>
      <c r="K50" s="22"/>
      <c r="L50" s="48"/>
    </row>
    <row r="51" spans="1:12" x14ac:dyDescent="0.25">
      <c r="A51" s="83"/>
      <c r="B51" s="84"/>
      <c r="C51" s="84"/>
      <c r="D51" s="42"/>
      <c r="E51" s="13"/>
      <c r="F51" s="8"/>
      <c r="G51" s="8"/>
      <c r="H51" s="8"/>
      <c r="I51" s="8"/>
      <c r="J51" s="35"/>
      <c r="K51" s="11"/>
      <c r="L51" s="44"/>
    </row>
    <row r="52" spans="1:12" ht="15.75" thickBot="1" x14ac:dyDescent="0.3">
      <c r="A52" s="78"/>
      <c r="B52" s="79"/>
      <c r="C52" s="79"/>
      <c r="D52" s="14"/>
      <c r="E52" s="24"/>
      <c r="F52" s="7"/>
      <c r="G52" s="7"/>
      <c r="H52" s="7"/>
      <c r="I52" s="7"/>
      <c r="J52" s="11"/>
      <c r="K52" s="11"/>
      <c r="L52" s="44"/>
    </row>
    <row r="53" spans="1:12" ht="15.75" thickBot="1" x14ac:dyDescent="0.3">
      <c r="A53" s="80" t="s">
        <v>73</v>
      </c>
      <c r="B53" s="81"/>
      <c r="C53" s="81"/>
      <c r="D53" s="81"/>
      <c r="E53" s="81"/>
      <c r="F53" s="81"/>
      <c r="G53" s="81"/>
      <c r="H53" s="81"/>
      <c r="I53" s="81"/>
      <c r="J53" s="39">
        <f>SUM(J48:J52)</f>
        <v>0</v>
      </c>
      <c r="K53" s="39">
        <f>SUM(K48:K52)</f>
        <v>0</v>
      </c>
      <c r="L53" s="46">
        <f>J53+K53</f>
        <v>0</v>
      </c>
    </row>
    <row r="54" spans="1:12" x14ac:dyDescent="0.25">
      <c r="A54" s="78"/>
      <c r="B54" s="79"/>
      <c r="C54" s="79"/>
      <c r="D54" s="14"/>
      <c r="E54" s="24"/>
      <c r="F54" s="7"/>
      <c r="G54" s="7"/>
      <c r="H54" s="7"/>
      <c r="I54" s="7"/>
      <c r="J54" s="43"/>
      <c r="K54" s="11"/>
      <c r="L54" s="44"/>
    </row>
    <row r="55" spans="1:12" x14ac:dyDescent="0.25">
      <c r="A55" s="78"/>
      <c r="B55" s="79"/>
      <c r="C55" s="79"/>
      <c r="D55" s="14"/>
      <c r="E55" s="24"/>
      <c r="F55" s="7"/>
      <c r="G55" s="7"/>
      <c r="H55" s="7"/>
      <c r="I55" s="7"/>
      <c r="J55" s="43"/>
      <c r="K55" s="11"/>
      <c r="L55" s="44"/>
    </row>
    <row r="56" spans="1:12" x14ac:dyDescent="0.25">
      <c r="A56" s="78"/>
      <c r="B56" s="79"/>
      <c r="C56" s="79"/>
      <c r="D56" s="14"/>
      <c r="E56" s="24"/>
      <c r="F56" s="7"/>
      <c r="G56" s="7"/>
      <c r="H56" s="7"/>
      <c r="I56" s="7"/>
      <c r="J56" s="43"/>
      <c r="K56" s="11"/>
      <c r="L56" s="44"/>
    </row>
    <row r="57" spans="1:12" x14ac:dyDescent="0.25">
      <c r="A57" s="78"/>
      <c r="B57" s="79"/>
      <c r="C57" s="79"/>
      <c r="D57" s="14"/>
      <c r="E57" s="24"/>
      <c r="F57" s="7"/>
      <c r="G57" s="7"/>
      <c r="H57" s="7"/>
      <c r="I57" s="7"/>
      <c r="J57" s="43"/>
      <c r="K57" s="11"/>
      <c r="L57" s="44"/>
    </row>
    <row r="58" spans="1:12" ht="15.75" thickBot="1" x14ac:dyDescent="0.3">
      <c r="A58" s="78"/>
      <c r="B58" s="79"/>
      <c r="C58" s="79"/>
      <c r="D58" s="14"/>
      <c r="E58" s="24"/>
      <c r="F58" s="7"/>
      <c r="G58" s="7"/>
      <c r="H58" s="7"/>
      <c r="I58" s="7"/>
      <c r="J58" s="43"/>
      <c r="K58" s="41"/>
      <c r="L58" s="44"/>
    </row>
    <row r="59" spans="1:12" ht="15.75" thickBot="1" x14ac:dyDescent="0.3">
      <c r="A59" s="80" t="s">
        <v>78</v>
      </c>
      <c r="B59" s="81"/>
      <c r="C59" s="81"/>
      <c r="D59" s="81"/>
      <c r="E59" s="81"/>
      <c r="F59" s="81"/>
      <c r="G59" s="81"/>
      <c r="H59" s="81"/>
      <c r="I59" s="82"/>
      <c r="J59" s="39">
        <f>SUM(J52:J58)</f>
        <v>0</v>
      </c>
      <c r="K59" s="39">
        <f>SUM(K52:K58)</f>
        <v>0</v>
      </c>
      <c r="L59" s="46">
        <f>J59+K59</f>
        <v>0</v>
      </c>
    </row>
    <row r="60" spans="1:12" x14ac:dyDescent="0.25">
      <c r="A60" s="78"/>
      <c r="B60" s="79"/>
      <c r="C60" s="79"/>
      <c r="D60" s="14"/>
      <c r="E60" s="24"/>
      <c r="F60" s="7"/>
      <c r="G60" s="7"/>
      <c r="H60" s="7"/>
      <c r="I60" s="7"/>
      <c r="J60" s="43"/>
      <c r="K60" s="11"/>
      <c r="L60" s="44"/>
    </row>
    <row r="61" spans="1:12" x14ac:dyDescent="0.25">
      <c r="A61" s="78"/>
      <c r="B61" s="79"/>
      <c r="C61" s="79"/>
      <c r="D61" s="14"/>
      <c r="E61" s="24"/>
      <c r="F61" s="7"/>
      <c r="G61" s="7"/>
      <c r="H61" s="7"/>
      <c r="I61" s="7"/>
      <c r="J61" s="49">
        <f>J10+J12+J14+J16+J18+J22+J28+J34+J40+J46+J53+J59</f>
        <v>37001.050000000003</v>
      </c>
      <c r="K61" s="49">
        <f>K10+K12+K14+K16+K18+K22+K28+K34+K40+K46+K53+K59</f>
        <v>20277.46</v>
      </c>
      <c r="L61" s="50">
        <f>L10+L12+L14+L16+L18+L22+L28+L34+L40+L46+L53+L59</f>
        <v>57278.509999999995</v>
      </c>
    </row>
    <row r="62" spans="1:12" ht="15.75" thickBot="1" x14ac:dyDescent="0.3">
      <c r="A62" s="76"/>
      <c r="B62" s="77"/>
      <c r="C62" s="77"/>
      <c r="D62" s="16"/>
      <c r="E62" s="25"/>
      <c r="F62" s="9"/>
      <c r="G62" s="9"/>
      <c r="H62" s="9"/>
      <c r="I62" s="9"/>
      <c r="J62" s="51"/>
      <c r="K62" s="12"/>
      <c r="L62" s="52"/>
    </row>
    <row r="63" spans="1:12" x14ac:dyDescent="0.25">
      <c r="A63" s="75"/>
      <c r="B63" s="75"/>
      <c r="C63" s="75"/>
      <c r="D63" s="15"/>
    </row>
    <row r="64" spans="1:12" x14ac:dyDescent="0.25">
      <c r="A64" s="75"/>
      <c r="B64" s="75"/>
      <c r="C64" s="75"/>
      <c r="D64" s="15"/>
    </row>
    <row r="65" spans="1:4" x14ac:dyDescent="0.25">
      <c r="A65" s="75"/>
      <c r="B65" s="75"/>
      <c r="C65" s="75"/>
      <c r="D65" s="15"/>
    </row>
    <row r="66" spans="1:4" x14ac:dyDescent="0.25">
      <c r="A66" s="75"/>
      <c r="B66" s="75"/>
      <c r="C66" s="75"/>
      <c r="D66" s="15"/>
    </row>
    <row r="67" spans="1:4" x14ac:dyDescent="0.25">
      <c r="A67" s="75"/>
      <c r="B67" s="75"/>
      <c r="C67" s="75"/>
      <c r="D67" s="15"/>
    </row>
    <row r="68" spans="1:4" x14ac:dyDescent="0.25">
      <c r="A68" s="75"/>
      <c r="B68" s="75"/>
      <c r="C68" s="75"/>
      <c r="D68" s="15"/>
    </row>
    <row r="69" spans="1:4" x14ac:dyDescent="0.25">
      <c r="A69" s="75"/>
      <c r="B69" s="75"/>
      <c r="C69" s="75"/>
      <c r="D69" s="15"/>
    </row>
    <row r="70" spans="1:4" x14ac:dyDescent="0.25">
      <c r="A70" s="75"/>
      <c r="B70" s="75"/>
      <c r="C70" s="75"/>
      <c r="D70" s="15"/>
    </row>
    <row r="71" spans="1:4" x14ac:dyDescent="0.25">
      <c r="A71" s="75"/>
      <c r="B71" s="75"/>
      <c r="C71" s="75"/>
      <c r="D71" s="15"/>
    </row>
  </sheetData>
  <mergeCells count="68">
    <mergeCell ref="A27:C27"/>
    <mergeCell ref="A26:C26"/>
    <mergeCell ref="A24:C24"/>
    <mergeCell ref="A25:C25"/>
    <mergeCell ref="A19:C19"/>
    <mergeCell ref="A22:I22"/>
    <mergeCell ref="A20:C20"/>
    <mergeCell ref="A18:I18"/>
    <mergeCell ref="A12:I12"/>
    <mergeCell ref="A13:C13"/>
    <mergeCell ref="A14:I14"/>
    <mergeCell ref="A15:C15"/>
    <mergeCell ref="A37:C37"/>
    <mergeCell ref="A38:C38"/>
    <mergeCell ref="A5:F5"/>
    <mergeCell ref="H5:L5"/>
    <mergeCell ref="A6:C6"/>
    <mergeCell ref="A7:C7"/>
    <mergeCell ref="A16:I16"/>
    <mergeCell ref="A17:C17"/>
    <mergeCell ref="A23:C23"/>
    <mergeCell ref="A21:C21"/>
    <mergeCell ref="A10:I10"/>
    <mergeCell ref="A8:C8"/>
    <mergeCell ref="A35:C35"/>
    <mergeCell ref="A9:C9"/>
    <mergeCell ref="A11:C11"/>
    <mergeCell ref="A36:C36"/>
    <mergeCell ref="A28:I28"/>
    <mergeCell ref="A29:C29"/>
    <mergeCell ref="A30:C30"/>
    <mergeCell ref="A32:C32"/>
    <mergeCell ref="A33:C33"/>
    <mergeCell ref="A31:C31"/>
    <mergeCell ref="A34:I34"/>
    <mergeCell ref="A53:I53"/>
    <mergeCell ref="A52:C52"/>
    <mergeCell ref="A39:C39"/>
    <mergeCell ref="A40:I40"/>
    <mergeCell ref="A47:C47"/>
    <mergeCell ref="A46:I46"/>
    <mergeCell ref="A41:C41"/>
    <mergeCell ref="A42:C42"/>
    <mergeCell ref="A43:C43"/>
    <mergeCell ref="A44:C44"/>
    <mergeCell ref="A48:C48"/>
    <mergeCell ref="A49:C49"/>
    <mergeCell ref="A50:C50"/>
    <mergeCell ref="A51:C51"/>
    <mergeCell ref="A45:C45"/>
    <mergeCell ref="A60:C60"/>
    <mergeCell ref="A61:C61"/>
    <mergeCell ref="A54:C54"/>
    <mergeCell ref="A57:C57"/>
    <mergeCell ref="A58:C58"/>
    <mergeCell ref="A59:I59"/>
    <mergeCell ref="A56:C56"/>
    <mergeCell ref="A55:C55"/>
    <mergeCell ref="A64:C64"/>
    <mergeCell ref="A62:C62"/>
    <mergeCell ref="A63:C63"/>
    <mergeCell ref="A71:C71"/>
    <mergeCell ref="A65:C65"/>
    <mergeCell ref="A66:C66"/>
    <mergeCell ref="A67:C67"/>
    <mergeCell ref="A68:C68"/>
    <mergeCell ref="A69:C69"/>
    <mergeCell ref="A70:C70"/>
  </mergeCells>
  <pageMargins left="0.31496062992125984" right="0.31496062992125984" top="0.35433070866141736" bottom="0.19685039370078741" header="0.31496062992125984" footer="0.31496062992125984"/>
  <pageSetup scale="56" orientation="landscape" horizontalDpi="300" verticalDpi="300" r:id="rId1"/>
  <rowBreaks count="1" manualBreakCount="1">
    <brk id="46" max="11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4:L73"/>
  <sheetViews>
    <sheetView view="pageBreakPreview" zoomScale="80" zoomScaleNormal="100" zoomScaleSheetLayoutView="80" workbookViewId="0">
      <pane ySplit="6" topLeftCell="A34" activePane="bottomLeft" state="frozen"/>
      <selection pane="bottomLeft" activeCell="A35" sqref="A35:C35"/>
    </sheetView>
  </sheetViews>
  <sheetFormatPr baseColWidth="10" defaultColWidth="4" defaultRowHeight="15" x14ac:dyDescent="0.25"/>
  <cols>
    <col min="1" max="1" width="18.85546875" customWidth="1"/>
    <col min="2" max="2" width="18.7109375" customWidth="1"/>
    <col min="3" max="3" width="43.28515625" customWidth="1"/>
    <col min="4" max="4" width="18.85546875" customWidth="1"/>
    <col min="5" max="5" width="13.85546875" style="6" customWidth="1"/>
    <col min="6" max="6" width="17.7109375" style="6" customWidth="1"/>
    <col min="7" max="8" width="16.5703125" style="6" customWidth="1"/>
    <col min="9" max="9" width="13.7109375" style="6" customWidth="1"/>
    <col min="10" max="10" width="11.5703125" style="6" customWidth="1"/>
    <col min="11" max="11" width="10.5703125" style="6" customWidth="1"/>
    <col min="12" max="12" width="17" customWidth="1"/>
  </cols>
  <sheetData>
    <row r="4" spans="1:12" ht="15.75" thickBot="1" x14ac:dyDescent="0.3"/>
    <row r="5" spans="1:12" ht="15" customHeight="1" thickBot="1" x14ac:dyDescent="0.3">
      <c r="A5" s="87" t="s">
        <v>19</v>
      </c>
      <c r="B5" s="88"/>
      <c r="C5" s="88"/>
      <c r="D5" s="88"/>
      <c r="E5" s="88"/>
      <c r="F5" s="89"/>
      <c r="G5" s="87" t="s">
        <v>20</v>
      </c>
      <c r="H5" s="88"/>
      <c r="I5" s="88"/>
      <c r="J5" s="88"/>
      <c r="K5" s="88"/>
      <c r="L5" s="89"/>
    </row>
    <row r="6" spans="1:12" s="2" customFormat="1" ht="54" customHeight="1" thickBot="1" x14ac:dyDescent="0.3">
      <c r="A6" s="90" t="s">
        <v>3</v>
      </c>
      <c r="B6" s="91"/>
      <c r="C6" s="91"/>
      <c r="D6" s="5" t="s">
        <v>8</v>
      </c>
      <c r="E6" s="5" t="s">
        <v>7</v>
      </c>
      <c r="F6" s="5" t="s">
        <v>5</v>
      </c>
      <c r="G6" s="4" t="s">
        <v>44</v>
      </c>
      <c r="H6" s="4" t="s">
        <v>50</v>
      </c>
      <c r="I6" s="4" t="s">
        <v>0</v>
      </c>
      <c r="J6" s="4" t="s">
        <v>38</v>
      </c>
      <c r="K6" s="4" t="s">
        <v>39</v>
      </c>
      <c r="L6" s="4" t="s">
        <v>22</v>
      </c>
    </row>
    <row r="7" spans="1:12" ht="15" customHeight="1" thickBot="1" x14ac:dyDescent="0.3">
      <c r="A7" s="78" t="s">
        <v>228</v>
      </c>
      <c r="B7" s="79"/>
      <c r="C7" s="79"/>
      <c r="D7" s="14" t="s">
        <v>48</v>
      </c>
      <c r="E7" s="24">
        <v>45685</v>
      </c>
      <c r="F7" s="7" t="s">
        <v>14</v>
      </c>
      <c r="G7" s="7">
        <v>29045</v>
      </c>
      <c r="H7" s="7"/>
      <c r="I7" s="7">
        <v>82469</v>
      </c>
      <c r="J7" s="43"/>
      <c r="K7" s="11">
        <v>1424.98</v>
      </c>
      <c r="L7" s="44">
        <f>K7</f>
        <v>1424.98</v>
      </c>
    </row>
    <row r="8" spans="1:12" ht="15.75" thickBot="1" x14ac:dyDescent="0.3">
      <c r="A8" s="80" t="s">
        <v>88</v>
      </c>
      <c r="B8" s="81"/>
      <c r="C8" s="81"/>
      <c r="D8" s="81"/>
      <c r="E8" s="81"/>
      <c r="F8" s="81"/>
      <c r="G8" s="81"/>
      <c r="H8" s="81"/>
      <c r="I8" s="81"/>
      <c r="J8" s="39">
        <f>SUM(J7:J7)</f>
        <v>0</v>
      </c>
      <c r="K8" s="39">
        <f>SUM(K7:K7)</f>
        <v>1424.98</v>
      </c>
      <c r="L8" s="46">
        <f>J8+K8</f>
        <v>1424.98</v>
      </c>
    </row>
    <row r="9" spans="1:12" x14ac:dyDescent="0.25">
      <c r="A9" s="78" t="s">
        <v>254</v>
      </c>
      <c r="B9" s="79"/>
      <c r="C9" s="79"/>
      <c r="D9" s="14" t="s">
        <v>255</v>
      </c>
      <c r="E9" s="24">
        <v>45696</v>
      </c>
      <c r="F9" s="7" t="s">
        <v>146</v>
      </c>
      <c r="G9" s="7"/>
      <c r="H9" s="7"/>
      <c r="I9" s="7" t="s">
        <v>256</v>
      </c>
      <c r="J9" s="43">
        <v>518.29999999999995</v>
      </c>
      <c r="K9" s="11"/>
      <c r="L9" s="44">
        <f>J9</f>
        <v>518.29999999999995</v>
      </c>
    </row>
    <row r="10" spans="1:12" s="27" customFormat="1" x14ac:dyDescent="0.25">
      <c r="A10" s="78" t="s">
        <v>261</v>
      </c>
      <c r="B10" s="79"/>
      <c r="C10" s="79"/>
      <c r="D10" s="14" t="s">
        <v>48</v>
      </c>
      <c r="E10" s="24">
        <v>45699</v>
      </c>
      <c r="F10" s="7" t="s">
        <v>14</v>
      </c>
      <c r="G10" s="7">
        <v>29299</v>
      </c>
      <c r="H10" s="7"/>
      <c r="I10" s="7">
        <v>83029</v>
      </c>
      <c r="J10" s="43"/>
      <c r="K10" s="11">
        <v>690.2</v>
      </c>
      <c r="L10" s="44">
        <f>K10+J11+K12+J13</f>
        <v>21797.97</v>
      </c>
    </row>
    <row r="11" spans="1:12" s="23" customFormat="1" ht="30" customHeight="1" x14ac:dyDescent="0.25">
      <c r="A11" s="83" t="s">
        <v>274</v>
      </c>
      <c r="B11" s="84"/>
      <c r="C11" s="84"/>
      <c r="D11" s="42" t="s">
        <v>276</v>
      </c>
      <c r="E11" s="13">
        <v>45702</v>
      </c>
      <c r="F11" s="8" t="s">
        <v>146</v>
      </c>
      <c r="G11" s="8">
        <v>327</v>
      </c>
      <c r="H11" s="8"/>
      <c r="I11" s="8" t="s">
        <v>275</v>
      </c>
      <c r="J11" s="35">
        <v>13366.68</v>
      </c>
      <c r="K11" s="10"/>
      <c r="L11" s="36"/>
    </row>
    <row r="12" spans="1:12" x14ac:dyDescent="0.25">
      <c r="A12" s="78" t="s">
        <v>557</v>
      </c>
      <c r="B12" s="79"/>
      <c r="C12" s="79"/>
      <c r="D12" s="14" t="s">
        <v>234</v>
      </c>
      <c r="E12" s="24">
        <v>45702</v>
      </c>
      <c r="F12" s="7" t="s">
        <v>14</v>
      </c>
      <c r="G12" s="7"/>
      <c r="H12" s="7"/>
      <c r="I12" s="7" t="s">
        <v>277</v>
      </c>
      <c r="J12" s="43"/>
      <c r="K12" s="11">
        <v>3949.8</v>
      </c>
      <c r="L12" s="44"/>
    </row>
    <row r="13" spans="1:12" x14ac:dyDescent="0.25">
      <c r="A13" s="97" t="s">
        <v>282</v>
      </c>
      <c r="B13" s="98"/>
      <c r="C13" s="99"/>
      <c r="D13" s="45" t="s">
        <v>182</v>
      </c>
      <c r="E13" s="55">
        <v>45703</v>
      </c>
      <c r="F13" s="56" t="s">
        <v>146</v>
      </c>
      <c r="G13" s="56"/>
      <c r="H13" s="56"/>
      <c r="I13" s="56" t="s">
        <v>286</v>
      </c>
      <c r="J13" s="57">
        <v>3791.29</v>
      </c>
      <c r="K13" s="58"/>
      <c r="L13" s="47"/>
    </row>
    <row r="14" spans="1:12" x14ac:dyDescent="0.25">
      <c r="A14" s="97" t="s">
        <v>302</v>
      </c>
      <c r="B14" s="98"/>
      <c r="C14" s="99"/>
      <c r="D14" s="45" t="s">
        <v>148</v>
      </c>
      <c r="E14" s="55">
        <v>45716</v>
      </c>
      <c r="F14" s="56" t="s">
        <v>14</v>
      </c>
      <c r="G14" s="56">
        <v>358517</v>
      </c>
      <c r="H14" s="56"/>
      <c r="I14" s="56" t="s">
        <v>303</v>
      </c>
      <c r="J14" s="57"/>
      <c r="K14" s="58">
        <v>1176.5899999999999</v>
      </c>
      <c r="L14" s="47">
        <f>K14+K15</f>
        <v>3487.3099999999995</v>
      </c>
    </row>
    <row r="15" spans="1:12" ht="15.75" thickBot="1" x14ac:dyDescent="0.3">
      <c r="A15" s="97" t="s">
        <v>304</v>
      </c>
      <c r="B15" s="98"/>
      <c r="C15" s="99"/>
      <c r="D15" s="45" t="s">
        <v>48</v>
      </c>
      <c r="E15" s="55">
        <v>45716</v>
      </c>
      <c r="F15" s="56" t="s">
        <v>14</v>
      </c>
      <c r="G15" s="56">
        <v>29605</v>
      </c>
      <c r="H15" s="56"/>
      <c r="I15" s="56">
        <v>83824</v>
      </c>
      <c r="J15" s="57"/>
      <c r="K15" s="58">
        <v>2310.7199999999998</v>
      </c>
      <c r="L15" s="47"/>
    </row>
    <row r="16" spans="1:12" ht="15.75" thickBot="1" x14ac:dyDescent="0.3">
      <c r="A16" s="80" t="s">
        <v>90</v>
      </c>
      <c r="B16" s="81"/>
      <c r="C16" s="81"/>
      <c r="D16" s="81"/>
      <c r="E16" s="81"/>
      <c r="F16" s="81"/>
      <c r="G16" s="81"/>
      <c r="H16" s="81"/>
      <c r="I16" s="81"/>
      <c r="J16" s="39">
        <f>SUM(J9:J15)</f>
        <v>17676.27</v>
      </c>
      <c r="K16" s="39">
        <f>SUM(K9:K15)</f>
        <v>8127.3099999999995</v>
      </c>
      <c r="L16" s="46">
        <f>J16+K16</f>
        <v>25803.58</v>
      </c>
    </row>
    <row r="17" spans="1:12" ht="15" customHeight="1" x14ac:dyDescent="0.25">
      <c r="A17" s="78" t="s">
        <v>311</v>
      </c>
      <c r="B17" s="79"/>
      <c r="C17" s="79"/>
      <c r="D17" s="14" t="s">
        <v>312</v>
      </c>
      <c r="E17" s="24">
        <v>45721</v>
      </c>
      <c r="F17" s="7" t="s">
        <v>146</v>
      </c>
      <c r="G17" s="7"/>
      <c r="H17" s="7"/>
      <c r="I17" s="7">
        <v>138562</v>
      </c>
      <c r="J17" s="43">
        <v>1392</v>
      </c>
      <c r="K17" s="11"/>
      <c r="L17" s="44">
        <f>J17+J18</f>
        <v>2676.63</v>
      </c>
    </row>
    <row r="18" spans="1:12" ht="15.75" customHeight="1" x14ac:dyDescent="0.25">
      <c r="A18" s="78" t="s">
        <v>313</v>
      </c>
      <c r="B18" s="79"/>
      <c r="C18" s="79"/>
      <c r="D18" s="14" t="s">
        <v>190</v>
      </c>
      <c r="E18" s="24">
        <v>45721</v>
      </c>
      <c r="F18" s="7" t="s">
        <v>146</v>
      </c>
      <c r="G18" s="7"/>
      <c r="H18" s="7"/>
      <c r="I18" s="7" t="s">
        <v>314</v>
      </c>
      <c r="J18" s="43">
        <v>1284.6300000000001</v>
      </c>
      <c r="K18" s="11"/>
      <c r="L18" s="44"/>
    </row>
    <row r="19" spans="1:12" x14ac:dyDescent="0.25">
      <c r="A19" s="78" t="s">
        <v>320</v>
      </c>
      <c r="B19" s="79"/>
      <c r="C19" s="79"/>
      <c r="D19" s="14" t="s">
        <v>148</v>
      </c>
      <c r="E19" s="24">
        <v>45726</v>
      </c>
      <c r="F19" s="7" t="s">
        <v>14</v>
      </c>
      <c r="G19" s="7"/>
      <c r="H19" s="7"/>
      <c r="I19" s="7" t="s">
        <v>321</v>
      </c>
      <c r="J19" s="43"/>
      <c r="K19" s="11">
        <v>1213.79</v>
      </c>
      <c r="L19" s="44">
        <f>K19+J20</f>
        <v>19019.79</v>
      </c>
    </row>
    <row r="20" spans="1:12" ht="15" customHeight="1" x14ac:dyDescent="0.25">
      <c r="A20" s="78" t="s">
        <v>330</v>
      </c>
      <c r="B20" s="79"/>
      <c r="C20" s="79"/>
      <c r="D20" s="60" t="s">
        <v>331</v>
      </c>
      <c r="E20" s="24">
        <v>45729</v>
      </c>
      <c r="F20" s="7" t="s">
        <v>146</v>
      </c>
      <c r="G20" s="7"/>
      <c r="H20" s="7"/>
      <c r="I20" s="7" t="s">
        <v>332</v>
      </c>
      <c r="J20" s="43">
        <v>17806</v>
      </c>
      <c r="K20" s="11"/>
      <c r="L20" s="44"/>
    </row>
    <row r="21" spans="1:12" ht="15" customHeight="1" thickBot="1" x14ac:dyDescent="0.3">
      <c r="A21" s="97" t="s">
        <v>352</v>
      </c>
      <c r="B21" s="98"/>
      <c r="C21" s="99"/>
      <c r="D21" s="61" t="s">
        <v>234</v>
      </c>
      <c r="E21" s="55">
        <v>45737</v>
      </c>
      <c r="F21" s="56" t="s">
        <v>14</v>
      </c>
      <c r="G21" s="56"/>
      <c r="H21" s="56"/>
      <c r="I21" s="56" t="s">
        <v>351</v>
      </c>
      <c r="J21" s="57"/>
      <c r="K21" s="58">
        <v>8758</v>
      </c>
      <c r="L21" s="47">
        <f>K21</f>
        <v>8758</v>
      </c>
    </row>
    <row r="22" spans="1:12" ht="15" customHeight="1" thickBot="1" x14ac:dyDescent="0.3">
      <c r="A22" s="80" t="s">
        <v>91</v>
      </c>
      <c r="B22" s="81"/>
      <c r="C22" s="81"/>
      <c r="D22" s="81"/>
      <c r="E22" s="81"/>
      <c r="F22" s="81"/>
      <c r="G22" s="81"/>
      <c r="H22" s="81"/>
      <c r="I22" s="81"/>
      <c r="J22" s="39">
        <f>SUM(J17:J21)</f>
        <v>20482.63</v>
      </c>
      <c r="K22" s="39">
        <f>SUM(K17:K21)</f>
        <v>9971.7900000000009</v>
      </c>
      <c r="L22" s="46">
        <f>J22+K22</f>
        <v>30454.420000000002</v>
      </c>
    </row>
    <row r="23" spans="1:12" ht="15" customHeight="1" x14ac:dyDescent="0.25">
      <c r="A23" s="78" t="s">
        <v>419</v>
      </c>
      <c r="B23" s="79"/>
      <c r="C23" s="79"/>
      <c r="D23" s="14"/>
      <c r="E23" s="24">
        <v>45757</v>
      </c>
      <c r="F23" s="7" t="s">
        <v>146</v>
      </c>
      <c r="G23" s="7"/>
      <c r="H23" s="7"/>
      <c r="I23" s="7" t="s">
        <v>420</v>
      </c>
      <c r="J23" s="43">
        <v>237</v>
      </c>
      <c r="K23" s="11"/>
      <c r="L23" s="44">
        <f>J23+J24</f>
        <v>2078.5299999999997</v>
      </c>
    </row>
    <row r="24" spans="1:12" ht="15.75" customHeight="1" x14ac:dyDescent="0.25">
      <c r="A24" s="78" t="s">
        <v>421</v>
      </c>
      <c r="B24" s="79"/>
      <c r="C24" s="79"/>
      <c r="D24" s="14" t="s">
        <v>300</v>
      </c>
      <c r="E24" s="24">
        <v>45759</v>
      </c>
      <c r="F24" s="7" t="s">
        <v>146</v>
      </c>
      <c r="G24" s="7">
        <v>359984</v>
      </c>
      <c r="H24" s="7"/>
      <c r="I24" s="7" t="s">
        <v>422</v>
      </c>
      <c r="J24" s="43">
        <v>1841.53</v>
      </c>
      <c r="K24" s="11"/>
      <c r="L24" s="44"/>
    </row>
    <row r="25" spans="1:12" ht="15.75" thickBot="1" x14ac:dyDescent="0.3">
      <c r="A25" s="78" t="s">
        <v>441</v>
      </c>
      <c r="B25" s="79"/>
      <c r="C25" s="79"/>
      <c r="D25" s="14" t="s">
        <v>190</v>
      </c>
      <c r="E25" s="24">
        <v>45763</v>
      </c>
      <c r="F25" s="7" t="s">
        <v>146</v>
      </c>
      <c r="G25" s="7"/>
      <c r="H25" s="7"/>
      <c r="I25" s="7" t="s">
        <v>442</v>
      </c>
      <c r="J25" s="43">
        <v>1284.6300000000001</v>
      </c>
      <c r="K25" s="11"/>
      <c r="L25" s="44">
        <f>J25</f>
        <v>1284.6300000000001</v>
      </c>
    </row>
    <row r="26" spans="1:12" ht="15.75" customHeight="1" thickBot="1" x14ac:dyDescent="0.3">
      <c r="A26" s="80" t="s">
        <v>92</v>
      </c>
      <c r="B26" s="81"/>
      <c r="C26" s="81"/>
      <c r="D26" s="81"/>
      <c r="E26" s="81"/>
      <c r="F26" s="81"/>
      <c r="G26" s="81"/>
      <c r="H26" s="81"/>
      <c r="I26" s="81"/>
      <c r="J26" s="39">
        <f>SUM(J23:J25)</f>
        <v>3363.16</v>
      </c>
      <c r="K26" s="39">
        <f>SUM(K23:K25)</f>
        <v>0</v>
      </c>
      <c r="L26" s="46">
        <f>J26+K26</f>
        <v>3363.16</v>
      </c>
    </row>
    <row r="27" spans="1:12" ht="15.75" thickBot="1" x14ac:dyDescent="0.3">
      <c r="A27" s="78" t="s">
        <v>441</v>
      </c>
      <c r="B27" s="79"/>
      <c r="C27" s="79"/>
      <c r="D27" s="14" t="s">
        <v>190</v>
      </c>
      <c r="E27" s="24">
        <v>45803</v>
      </c>
      <c r="F27" s="7" t="s">
        <v>146</v>
      </c>
      <c r="G27" s="7"/>
      <c r="H27" s="7" t="s">
        <v>595</v>
      </c>
      <c r="I27" s="7" t="s">
        <v>596</v>
      </c>
      <c r="J27" s="43">
        <v>1284.6300000000001</v>
      </c>
      <c r="K27" s="11"/>
      <c r="L27" s="44">
        <f>J27</f>
        <v>1284.6300000000001</v>
      </c>
    </row>
    <row r="28" spans="1:12" ht="15.75" thickBot="1" x14ac:dyDescent="0.3">
      <c r="A28" s="80" t="s">
        <v>26</v>
      </c>
      <c r="B28" s="81"/>
      <c r="C28" s="81"/>
      <c r="D28" s="81"/>
      <c r="E28" s="81"/>
      <c r="F28" s="81"/>
      <c r="G28" s="81"/>
      <c r="H28" s="81"/>
      <c r="I28" s="81"/>
      <c r="J28" s="39">
        <f>SUM(J27:J27)</f>
        <v>1284.6300000000001</v>
      </c>
      <c r="K28" s="39">
        <f>SUM(K27:K27)</f>
        <v>0</v>
      </c>
      <c r="L28" s="46">
        <f>J28+K28</f>
        <v>1284.6300000000001</v>
      </c>
    </row>
    <row r="29" spans="1:12" x14ac:dyDescent="0.25">
      <c r="A29" s="78" t="s">
        <v>666</v>
      </c>
      <c r="B29" s="79"/>
      <c r="C29" s="79"/>
      <c r="D29" s="14" t="s">
        <v>312</v>
      </c>
      <c r="E29" s="24">
        <v>45815</v>
      </c>
      <c r="F29" s="7" t="s">
        <v>146</v>
      </c>
      <c r="G29" s="7"/>
      <c r="H29" s="7" t="s">
        <v>667</v>
      </c>
      <c r="I29" s="7">
        <v>141063</v>
      </c>
      <c r="J29" s="43">
        <v>8978.4</v>
      </c>
      <c r="K29" s="11"/>
      <c r="L29" s="44">
        <f>J29</f>
        <v>8978.4</v>
      </c>
    </row>
    <row r="30" spans="1:12" x14ac:dyDescent="0.25">
      <c r="A30" s="78" t="s">
        <v>691</v>
      </c>
      <c r="B30" s="79"/>
      <c r="C30" s="79"/>
      <c r="D30" s="14" t="s">
        <v>234</v>
      </c>
      <c r="E30" s="24">
        <v>45824</v>
      </c>
      <c r="F30" s="7" t="s">
        <v>14</v>
      </c>
      <c r="G30" s="7"/>
      <c r="H30" s="7" t="s">
        <v>680</v>
      </c>
      <c r="I30" s="7" t="s">
        <v>681</v>
      </c>
      <c r="J30" s="43"/>
      <c r="K30" s="11">
        <v>4379</v>
      </c>
      <c r="L30" s="44">
        <f>K30+J31</f>
        <v>44379</v>
      </c>
    </row>
    <row r="31" spans="1:12" x14ac:dyDescent="0.25">
      <c r="A31" s="78" t="s">
        <v>694</v>
      </c>
      <c r="B31" s="79"/>
      <c r="C31" s="79"/>
      <c r="D31" s="14" t="s">
        <v>276</v>
      </c>
      <c r="E31" s="24">
        <v>45828</v>
      </c>
      <c r="F31" s="7" t="s">
        <v>146</v>
      </c>
      <c r="G31" s="7">
        <v>401</v>
      </c>
      <c r="H31" s="7" t="s">
        <v>695</v>
      </c>
      <c r="I31" s="7" t="s">
        <v>696</v>
      </c>
      <c r="J31" s="43">
        <v>40000</v>
      </c>
      <c r="K31" s="11"/>
      <c r="L31" s="44"/>
    </row>
    <row r="32" spans="1:12" ht="15.75" thickBot="1" x14ac:dyDescent="0.3">
      <c r="A32" s="78"/>
      <c r="B32" s="79"/>
      <c r="C32" s="79"/>
      <c r="D32" s="14"/>
      <c r="E32" s="24"/>
      <c r="F32" s="7"/>
      <c r="G32" s="7"/>
      <c r="H32" s="7"/>
      <c r="I32" s="7"/>
      <c r="J32" s="43"/>
      <c r="K32" s="11"/>
      <c r="L32" s="44"/>
    </row>
    <row r="33" spans="1:12" ht="15.75" thickBot="1" x14ac:dyDescent="0.3">
      <c r="A33" s="80" t="s">
        <v>89</v>
      </c>
      <c r="B33" s="81"/>
      <c r="C33" s="81"/>
      <c r="D33" s="81"/>
      <c r="E33" s="81"/>
      <c r="F33" s="81"/>
      <c r="G33" s="81"/>
      <c r="H33" s="81"/>
      <c r="I33" s="81"/>
      <c r="J33" s="39">
        <f>SUM(J29:J32)</f>
        <v>48978.400000000001</v>
      </c>
      <c r="K33" s="39">
        <f>SUM(K29:K32)</f>
        <v>4379</v>
      </c>
      <c r="L33" s="46">
        <f>J33+K33</f>
        <v>53357.4</v>
      </c>
    </row>
    <row r="34" spans="1:12" x14ac:dyDescent="0.25">
      <c r="A34" s="78"/>
      <c r="B34" s="79"/>
      <c r="C34" s="79"/>
      <c r="D34" s="14"/>
      <c r="E34" s="24"/>
      <c r="F34" s="7"/>
      <c r="G34" s="7"/>
      <c r="H34" s="7"/>
      <c r="I34" s="7"/>
      <c r="J34" s="43"/>
      <c r="K34" s="11"/>
      <c r="L34" s="44"/>
    </row>
    <row r="35" spans="1:12" x14ac:dyDescent="0.25">
      <c r="A35" s="78"/>
      <c r="B35" s="79"/>
      <c r="C35" s="79"/>
      <c r="D35" s="14"/>
      <c r="E35" s="24"/>
      <c r="F35" s="7"/>
      <c r="G35" s="7"/>
      <c r="H35" s="7"/>
      <c r="I35" s="7"/>
      <c r="J35" s="43"/>
      <c r="K35" s="11"/>
      <c r="L35" s="44"/>
    </row>
    <row r="36" spans="1:12" x14ac:dyDescent="0.25">
      <c r="A36" s="78"/>
      <c r="B36" s="79"/>
      <c r="C36" s="79"/>
      <c r="D36" s="14"/>
      <c r="E36" s="24"/>
      <c r="F36" s="7"/>
      <c r="G36" s="7"/>
      <c r="H36" s="7"/>
      <c r="I36" s="7"/>
      <c r="J36" s="43"/>
      <c r="K36" s="11"/>
      <c r="L36" s="44"/>
    </row>
    <row r="37" spans="1:12" x14ac:dyDescent="0.25">
      <c r="A37" s="85"/>
      <c r="B37" s="86"/>
      <c r="C37" s="86"/>
      <c r="D37" s="20"/>
      <c r="E37" s="21"/>
      <c r="F37" s="20"/>
      <c r="G37" s="20"/>
      <c r="H37" s="20"/>
      <c r="I37" s="20"/>
      <c r="J37" s="38"/>
      <c r="K37" s="22"/>
      <c r="L37" s="48"/>
    </row>
    <row r="38" spans="1:12" ht="15.75" thickBot="1" x14ac:dyDescent="0.3">
      <c r="A38" s="78"/>
      <c r="B38" s="79"/>
      <c r="C38" s="79"/>
      <c r="D38" s="14"/>
      <c r="E38" s="24"/>
      <c r="F38" s="7"/>
      <c r="G38" s="7"/>
      <c r="H38" s="7"/>
      <c r="I38" s="7"/>
      <c r="J38" s="43"/>
      <c r="K38" s="11"/>
      <c r="L38" s="44"/>
    </row>
    <row r="39" spans="1:12" ht="15.75" thickBot="1" x14ac:dyDescent="0.3">
      <c r="A39" s="80" t="s">
        <v>52</v>
      </c>
      <c r="B39" s="81"/>
      <c r="C39" s="81"/>
      <c r="D39" s="81"/>
      <c r="E39" s="81"/>
      <c r="F39" s="81"/>
      <c r="G39" s="81"/>
      <c r="H39" s="81"/>
      <c r="I39" s="81"/>
      <c r="J39" s="39">
        <f>SUM(J34:J38)</f>
        <v>0</v>
      </c>
      <c r="K39" s="39">
        <f>SUM(K34:K38)</f>
        <v>0</v>
      </c>
      <c r="L39" s="46">
        <f>J39+K39</f>
        <v>0</v>
      </c>
    </row>
    <row r="40" spans="1:12" x14ac:dyDescent="0.25">
      <c r="A40" s="78"/>
      <c r="B40" s="79"/>
      <c r="C40" s="79"/>
      <c r="D40" s="14"/>
      <c r="E40" s="24"/>
      <c r="F40" s="7"/>
      <c r="G40" s="7"/>
      <c r="H40" s="7"/>
      <c r="I40" s="7"/>
      <c r="J40" s="43"/>
      <c r="K40" s="11"/>
      <c r="L40" s="44"/>
    </row>
    <row r="41" spans="1:12" x14ac:dyDescent="0.25">
      <c r="A41" s="78"/>
      <c r="B41" s="79"/>
      <c r="C41" s="79"/>
      <c r="D41" s="14"/>
      <c r="E41" s="24"/>
      <c r="F41" s="7"/>
      <c r="G41" s="7"/>
      <c r="H41" s="7"/>
      <c r="I41" s="7"/>
      <c r="J41" s="43"/>
      <c r="K41" s="11"/>
      <c r="L41" s="44"/>
    </row>
    <row r="42" spans="1:12" x14ac:dyDescent="0.25">
      <c r="A42" s="85"/>
      <c r="B42" s="86"/>
      <c r="C42" s="86"/>
      <c r="D42" s="20"/>
      <c r="E42" s="21"/>
      <c r="F42" s="20"/>
      <c r="G42" s="20"/>
      <c r="H42" s="20"/>
      <c r="I42" s="20"/>
      <c r="J42" s="38"/>
      <c r="K42" s="22"/>
      <c r="L42" s="48"/>
    </row>
    <row r="43" spans="1:12" x14ac:dyDescent="0.25">
      <c r="A43" s="83"/>
      <c r="B43" s="84"/>
      <c r="C43" s="84"/>
      <c r="D43" s="42"/>
      <c r="E43" s="13"/>
      <c r="F43" s="8"/>
      <c r="G43" s="8"/>
      <c r="H43" s="8"/>
      <c r="I43" s="8"/>
      <c r="J43" s="35"/>
      <c r="K43" s="11"/>
      <c r="L43" s="44"/>
    </row>
    <row r="44" spans="1:12" ht="15.75" thickBot="1" x14ac:dyDescent="0.3">
      <c r="A44" s="78"/>
      <c r="B44" s="79"/>
      <c r="C44" s="79"/>
      <c r="D44" s="14"/>
      <c r="E44" s="24"/>
      <c r="F44" s="7"/>
      <c r="G44" s="7"/>
      <c r="H44" s="7"/>
      <c r="I44" s="7"/>
      <c r="J44" s="43"/>
      <c r="K44" s="11"/>
      <c r="L44" s="44"/>
    </row>
    <row r="45" spans="1:12" ht="15.75" thickBot="1" x14ac:dyDescent="0.3">
      <c r="A45" s="80" t="s">
        <v>55</v>
      </c>
      <c r="B45" s="81"/>
      <c r="C45" s="81"/>
      <c r="D45" s="81"/>
      <c r="E45" s="81"/>
      <c r="F45" s="81"/>
      <c r="G45" s="81"/>
      <c r="H45" s="81"/>
      <c r="I45" s="81"/>
      <c r="J45" s="39">
        <f>SUM(J40:J44)</f>
        <v>0</v>
      </c>
      <c r="K45" s="39">
        <f>SUM(K40:K44)</f>
        <v>0</v>
      </c>
      <c r="L45" s="46">
        <f>J45+K45</f>
        <v>0</v>
      </c>
    </row>
    <row r="46" spans="1:12" x14ac:dyDescent="0.25">
      <c r="A46" s="78"/>
      <c r="B46" s="79"/>
      <c r="C46" s="79"/>
      <c r="D46" s="14"/>
      <c r="E46" s="24"/>
      <c r="F46" s="7"/>
      <c r="G46" s="7"/>
      <c r="H46" s="7"/>
      <c r="I46" s="7"/>
      <c r="J46" s="43"/>
      <c r="K46" s="11"/>
      <c r="L46" s="44"/>
    </row>
    <row r="47" spans="1:12" x14ac:dyDescent="0.25">
      <c r="A47" s="78"/>
      <c r="B47" s="79"/>
      <c r="C47" s="79"/>
      <c r="D47" s="14"/>
      <c r="E47" s="24"/>
      <c r="F47" s="7"/>
      <c r="G47" s="7"/>
      <c r="H47" s="7"/>
      <c r="I47" s="7"/>
      <c r="J47" s="43"/>
      <c r="K47" s="11"/>
      <c r="L47" s="44"/>
    </row>
    <row r="48" spans="1:12" x14ac:dyDescent="0.25">
      <c r="A48" s="85"/>
      <c r="B48" s="86"/>
      <c r="C48" s="86"/>
      <c r="D48" s="20"/>
      <c r="E48" s="21"/>
      <c r="F48" s="20"/>
      <c r="G48" s="20"/>
      <c r="H48" s="20"/>
      <c r="I48" s="20"/>
      <c r="J48" s="38"/>
      <c r="K48" s="22"/>
      <c r="L48" s="48"/>
    </row>
    <row r="49" spans="1:12" x14ac:dyDescent="0.25">
      <c r="A49" s="83"/>
      <c r="B49" s="84"/>
      <c r="C49" s="84"/>
      <c r="D49" s="42"/>
      <c r="E49" s="13"/>
      <c r="F49" s="8"/>
      <c r="G49" s="8"/>
      <c r="H49" s="8"/>
      <c r="I49" s="8"/>
      <c r="J49" s="35"/>
      <c r="K49" s="11"/>
      <c r="L49" s="44"/>
    </row>
    <row r="50" spans="1:12" ht="15.75" thickBot="1" x14ac:dyDescent="0.3">
      <c r="A50" s="83"/>
      <c r="B50" s="84"/>
      <c r="C50" s="84"/>
      <c r="D50" s="42"/>
      <c r="E50" s="13"/>
      <c r="F50" s="8"/>
      <c r="G50" s="8"/>
      <c r="H50" s="8"/>
      <c r="I50" s="8"/>
      <c r="J50" s="35"/>
      <c r="K50" s="10"/>
      <c r="L50" s="36"/>
    </row>
    <row r="51" spans="1:12" ht="15.75" thickBot="1" x14ac:dyDescent="0.3">
      <c r="A51" s="80" t="s">
        <v>62</v>
      </c>
      <c r="B51" s="81"/>
      <c r="C51" s="81"/>
      <c r="D51" s="81"/>
      <c r="E51" s="81"/>
      <c r="F51" s="81"/>
      <c r="G51" s="81"/>
      <c r="H51" s="81"/>
      <c r="I51" s="81"/>
      <c r="J51" s="39">
        <f>SUM(J46:J50)</f>
        <v>0</v>
      </c>
      <c r="K51" s="39">
        <f>SUM(K46:K50)</f>
        <v>0</v>
      </c>
      <c r="L51" s="46">
        <f>J51+K51</f>
        <v>0</v>
      </c>
    </row>
    <row r="52" spans="1:12" x14ac:dyDescent="0.25">
      <c r="A52" s="78"/>
      <c r="B52" s="79"/>
      <c r="C52" s="79"/>
      <c r="D52" s="14"/>
      <c r="E52" s="24"/>
      <c r="F52" s="7"/>
      <c r="G52" s="7"/>
      <c r="H52" s="7"/>
      <c r="I52" s="7"/>
      <c r="J52" s="43"/>
      <c r="K52" s="11"/>
      <c r="L52" s="44"/>
    </row>
    <row r="53" spans="1:12" x14ac:dyDescent="0.25">
      <c r="A53" s="78"/>
      <c r="B53" s="79"/>
      <c r="C53" s="79"/>
      <c r="D53" s="14"/>
      <c r="E53" s="24"/>
      <c r="F53" s="7"/>
      <c r="G53" s="7"/>
      <c r="H53" s="7"/>
      <c r="I53" s="7"/>
      <c r="J53" s="43"/>
      <c r="K53" s="11"/>
      <c r="L53" s="44"/>
    </row>
    <row r="54" spans="1:12" x14ac:dyDescent="0.25">
      <c r="A54" s="85"/>
      <c r="B54" s="86"/>
      <c r="C54" s="86"/>
      <c r="D54" s="20"/>
      <c r="E54" s="21"/>
      <c r="F54" s="20"/>
      <c r="G54" s="20"/>
      <c r="H54" s="20"/>
      <c r="I54" s="20"/>
      <c r="J54" s="38"/>
      <c r="K54" s="22"/>
      <c r="L54" s="48"/>
    </row>
    <row r="55" spans="1:12" x14ac:dyDescent="0.25">
      <c r="A55" s="83"/>
      <c r="B55" s="84"/>
      <c r="C55" s="84"/>
      <c r="D55" s="42"/>
      <c r="E55" s="13"/>
      <c r="F55" s="8"/>
      <c r="G55" s="8"/>
      <c r="H55" s="8"/>
      <c r="I55" s="8"/>
      <c r="J55" s="35"/>
      <c r="K55" s="11"/>
      <c r="L55" s="44"/>
    </row>
    <row r="56" spans="1:12" ht="30" customHeight="1" thickBot="1" x14ac:dyDescent="0.3">
      <c r="A56" s="78"/>
      <c r="B56" s="79"/>
      <c r="C56" s="79"/>
      <c r="D56" s="14"/>
      <c r="E56" s="24"/>
      <c r="F56" s="7"/>
      <c r="G56" s="7"/>
      <c r="H56" s="7"/>
      <c r="I56" s="7"/>
      <c r="J56" s="43"/>
      <c r="K56" s="11"/>
      <c r="L56" s="44"/>
    </row>
    <row r="57" spans="1:12" ht="15.75" thickBot="1" x14ac:dyDescent="0.3">
      <c r="A57" s="80" t="s">
        <v>68</v>
      </c>
      <c r="B57" s="81"/>
      <c r="C57" s="81"/>
      <c r="D57" s="81"/>
      <c r="E57" s="81"/>
      <c r="F57" s="81"/>
      <c r="G57" s="81"/>
      <c r="H57" s="81"/>
      <c r="I57" s="81"/>
      <c r="J57" s="39">
        <f>SUM(J52:J56)</f>
        <v>0</v>
      </c>
      <c r="K57" s="39">
        <f>SUM(K52:K56)</f>
        <v>0</v>
      </c>
      <c r="L57" s="46">
        <f>J57+K57</f>
        <v>0</v>
      </c>
    </row>
    <row r="58" spans="1:12" x14ac:dyDescent="0.25">
      <c r="A58" s="78"/>
      <c r="B58" s="79"/>
      <c r="C58" s="79"/>
      <c r="D58" s="14"/>
      <c r="E58" s="24"/>
      <c r="F58" s="7"/>
      <c r="G58" s="7"/>
      <c r="H58" s="7"/>
      <c r="I58" s="7"/>
      <c r="J58" s="43"/>
      <c r="K58" s="11"/>
      <c r="L58" s="44"/>
    </row>
    <row r="59" spans="1:12" x14ac:dyDescent="0.25">
      <c r="A59" s="78"/>
      <c r="B59" s="79"/>
      <c r="C59" s="79"/>
      <c r="D59" s="14"/>
      <c r="E59" s="24"/>
      <c r="F59" s="7"/>
      <c r="G59" s="7"/>
      <c r="H59" s="7"/>
      <c r="I59" s="7"/>
      <c r="J59" s="43"/>
      <c r="K59" s="11"/>
      <c r="L59" s="44"/>
    </row>
    <row r="60" spans="1:12" x14ac:dyDescent="0.25">
      <c r="A60" s="78"/>
      <c r="B60" s="79"/>
      <c r="C60" s="79"/>
      <c r="D60" s="14"/>
      <c r="E60" s="24"/>
      <c r="F60" s="7"/>
      <c r="G60" s="7"/>
      <c r="H60" s="7"/>
      <c r="I60" s="7"/>
      <c r="J60" s="43"/>
      <c r="K60" s="11"/>
      <c r="L60" s="44"/>
    </row>
    <row r="61" spans="1:12" x14ac:dyDescent="0.25">
      <c r="A61" s="85"/>
      <c r="B61" s="86"/>
      <c r="C61" s="86"/>
      <c r="D61" s="20"/>
      <c r="E61" s="21"/>
      <c r="F61" s="20"/>
      <c r="G61" s="20"/>
      <c r="H61" s="20"/>
      <c r="I61" s="20"/>
      <c r="J61" s="38"/>
      <c r="K61" s="22"/>
      <c r="L61" s="48"/>
    </row>
    <row r="62" spans="1:12" x14ac:dyDescent="0.25">
      <c r="A62" s="83"/>
      <c r="B62" s="84"/>
      <c r="C62" s="84"/>
      <c r="D62" s="42"/>
      <c r="E62" s="13"/>
      <c r="F62" s="8"/>
      <c r="G62" s="8"/>
      <c r="H62" s="8"/>
      <c r="I62" s="8"/>
      <c r="J62" s="35"/>
      <c r="K62" s="11"/>
      <c r="L62" s="44"/>
    </row>
    <row r="63" spans="1:12" ht="15.75" thickBot="1" x14ac:dyDescent="0.3">
      <c r="A63" s="78"/>
      <c r="B63" s="79"/>
      <c r="C63" s="79"/>
      <c r="D63" s="14"/>
      <c r="E63" s="24"/>
      <c r="F63" s="7"/>
      <c r="G63" s="7"/>
      <c r="H63" s="7"/>
      <c r="I63" s="7"/>
      <c r="J63" s="11"/>
      <c r="K63" s="11"/>
      <c r="L63" s="44"/>
    </row>
    <row r="64" spans="1:12" ht="15.75" thickBot="1" x14ac:dyDescent="0.3">
      <c r="A64" s="80" t="s">
        <v>73</v>
      </c>
      <c r="B64" s="81"/>
      <c r="C64" s="81"/>
      <c r="D64" s="81"/>
      <c r="E64" s="81"/>
      <c r="F64" s="81"/>
      <c r="G64" s="81"/>
      <c r="H64" s="81"/>
      <c r="I64" s="81"/>
      <c r="J64" s="39">
        <f>SUM(J59:J63)</f>
        <v>0</v>
      </c>
      <c r="K64" s="39">
        <f>SUM(K59:K63)</f>
        <v>0</v>
      </c>
      <c r="L64" s="46">
        <f>J64+K64</f>
        <v>0</v>
      </c>
    </row>
    <row r="65" spans="1:12" x14ac:dyDescent="0.25">
      <c r="A65" s="78"/>
      <c r="B65" s="79"/>
      <c r="C65" s="79"/>
      <c r="D65" s="14"/>
      <c r="E65" s="24"/>
      <c r="F65" s="7"/>
      <c r="G65" s="7"/>
      <c r="H65" s="7"/>
      <c r="I65" s="7"/>
      <c r="J65" s="43"/>
      <c r="K65" s="11"/>
      <c r="L65" s="44"/>
    </row>
    <row r="66" spans="1:12" x14ac:dyDescent="0.25">
      <c r="A66" s="78"/>
      <c r="B66" s="79"/>
      <c r="C66" s="79"/>
      <c r="D66" s="14"/>
      <c r="E66" s="24"/>
      <c r="F66" s="7"/>
      <c r="G66" s="7"/>
      <c r="H66" s="7"/>
      <c r="I66" s="7"/>
      <c r="J66" s="43"/>
      <c r="K66" s="11"/>
      <c r="L66" s="44"/>
    </row>
    <row r="67" spans="1:12" x14ac:dyDescent="0.25">
      <c r="A67" s="78"/>
      <c r="B67" s="79"/>
      <c r="C67" s="79"/>
      <c r="D67" s="14"/>
      <c r="E67" s="24"/>
      <c r="F67" s="7"/>
      <c r="G67" s="7"/>
      <c r="H67" s="7"/>
      <c r="I67" s="7"/>
      <c r="J67" s="43"/>
      <c r="K67" s="11"/>
      <c r="L67" s="44"/>
    </row>
    <row r="68" spans="1:12" x14ac:dyDescent="0.25">
      <c r="A68" s="78"/>
      <c r="B68" s="79"/>
      <c r="C68" s="79"/>
      <c r="D68" s="14"/>
      <c r="E68" s="24"/>
      <c r="F68" s="7"/>
      <c r="G68" s="7"/>
      <c r="H68" s="7"/>
      <c r="I68" s="7"/>
      <c r="J68" s="43"/>
      <c r="K68" s="11"/>
      <c r="L68" s="44"/>
    </row>
    <row r="69" spans="1:12" ht="15.75" thickBot="1" x14ac:dyDescent="0.3">
      <c r="A69" s="78"/>
      <c r="B69" s="79"/>
      <c r="C69" s="79"/>
      <c r="D69" s="14"/>
      <c r="E69" s="24"/>
      <c r="F69" s="7"/>
      <c r="G69" s="7"/>
      <c r="H69" s="7"/>
      <c r="I69" s="7"/>
      <c r="J69" s="43"/>
      <c r="K69" s="41"/>
      <c r="L69" s="44"/>
    </row>
    <row r="70" spans="1:12" ht="15.75" thickBot="1" x14ac:dyDescent="0.3">
      <c r="A70" s="80" t="s">
        <v>78</v>
      </c>
      <c r="B70" s="81"/>
      <c r="C70" s="81"/>
      <c r="D70" s="81"/>
      <c r="E70" s="81"/>
      <c r="F70" s="81"/>
      <c r="G70" s="81"/>
      <c r="H70" s="81"/>
      <c r="I70" s="82"/>
      <c r="J70" s="39">
        <f>SUM(J63:J69)</f>
        <v>0</v>
      </c>
      <c r="K70" s="39">
        <f>SUM(K63:K69)</f>
        <v>0</v>
      </c>
      <c r="L70" s="46">
        <f>J70+K70</f>
        <v>0</v>
      </c>
    </row>
    <row r="71" spans="1:12" x14ac:dyDescent="0.25">
      <c r="A71" s="78"/>
      <c r="B71" s="79"/>
      <c r="C71" s="79"/>
      <c r="D71" s="14"/>
      <c r="E71" s="24"/>
      <c r="F71" s="7"/>
      <c r="G71" s="7"/>
      <c r="H71" s="7"/>
      <c r="I71" s="7"/>
      <c r="J71" s="43"/>
      <c r="K71" s="11"/>
      <c r="L71" s="44"/>
    </row>
    <row r="72" spans="1:12" x14ac:dyDescent="0.25">
      <c r="A72" s="78"/>
      <c r="B72" s="79"/>
      <c r="C72" s="79"/>
      <c r="D72" s="14"/>
      <c r="E72" s="24"/>
      <c r="F72" s="7"/>
      <c r="G72" s="7"/>
      <c r="H72" s="7"/>
      <c r="I72" s="7"/>
      <c r="J72" s="49">
        <f>J8+J16+J22+J26+J28+J33+J39+J45+J51+J57+J64+J70</f>
        <v>91785.09</v>
      </c>
      <c r="K72" s="49">
        <f>K8+K16+K22+K26+K28+K33+K39+K45+K51+K57+K64+K70</f>
        <v>23903.08</v>
      </c>
      <c r="L72" s="50">
        <f>L8+L16+L22+L26+L28+L33+L39+L45+L51+L57+L64+L70</f>
        <v>115688.17</v>
      </c>
    </row>
    <row r="73" spans="1:12" ht="15.75" thickBot="1" x14ac:dyDescent="0.3">
      <c r="A73" s="76"/>
      <c r="B73" s="77"/>
      <c r="C73" s="77"/>
      <c r="D73" s="16"/>
      <c r="E73" s="25"/>
      <c r="F73" s="9"/>
      <c r="G73" s="9"/>
      <c r="H73" s="9"/>
      <c r="I73" s="9"/>
      <c r="J73" s="51"/>
      <c r="K73" s="12"/>
      <c r="L73" s="52"/>
    </row>
  </sheetData>
  <mergeCells count="70">
    <mergeCell ref="A69:C69"/>
    <mergeCell ref="A70:I70"/>
    <mergeCell ref="A71:C71"/>
    <mergeCell ref="A72:C72"/>
    <mergeCell ref="A73:C73"/>
    <mergeCell ref="A59:C59"/>
    <mergeCell ref="A60:C60"/>
    <mergeCell ref="A61:C61"/>
    <mergeCell ref="A62:C62"/>
    <mergeCell ref="A63:C63"/>
    <mergeCell ref="A64:I64"/>
    <mergeCell ref="A66:C66"/>
    <mergeCell ref="A67:C67"/>
    <mergeCell ref="A68:C68"/>
    <mergeCell ref="A65:C65"/>
    <mergeCell ref="A23:C23"/>
    <mergeCell ref="A18:C18"/>
    <mergeCell ref="A21:C21"/>
    <mergeCell ref="A22:I22"/>
    <mergeCell ref="A25:C25"/>
    <mergeCell ref="A20:C20"/>
    <mergeCell ref="A5:F5"/>
    <mergeCell ref="G5:L5"/>
    <mergeCell ref="A6:C6"/>
    <mergeCell ref="A7:C7"/>
    <mergeCell ref="A19:C19"/>
    <mergeCell ref="A13:C13"/>
    <mergeCell ref="A14:C14"/>
    <mergeCell ref="A15:C15"/>
    <mergeCell ref="A9:C9"/>
    <mergeCell ref="A11:C11"/>
    <mergeCell ref="A12:C12"/>
    <mergeCell ref="A8:I8"/>
    <mergeCell ref="A10:C10"/>
    <mergeCell ref="A16:I16"/>
    <mergeCell ref="A17:C17"/>
    <mergeCell ref="A29:C29"/>
    <mergeCell ref="A24:C24"/>
    <mergeCell ref="A28:I28"/>
    <mergeCell ref="A27:C27"/>
    <mergeCell ref="A26:I26"/>
    <mergeCell ref="A40:C40"/>
    <mergeCell ref="A30:C30"/>
    <mergeCell ref="A31:C31"/>
    <mergeCell ref="A32:C32"/>
    <mergeCell ref="A34:C34"/>
    <mergeCell ref="A35:C35"/>
    <mergeCell ref="A36:C36"/>
    <mergeCell ref="A37:C37"/>
    <mergeCell ref="A38:C38"/>
    <mergeCell ref="A33:I33"/>
    <mergeCell ref="A39:I39"/>
    <mergeCell ref="A52:C52"/>
    <mergeCell ref="A41:C41"/>
    <mergeCell ref="A42:C42"/>
    <mergeCell ref="A43:C43"/>
    <mergeCell ref="A44:C44"/>
    <mergeCell ref="A46:C46"/>
    <mergeCell ref="A49:C49"/>
    <mergeCell ref="A50:C50"/>
    <mergeCell ref="A45:I45"/>
    <mergeCell ref="A51:I51"/>
    <mergeCell ref="A47:C47"/>
    <mergeCell ref="A48:C48"/>
    <mergeCell ref="A53:C53"/>
    <mergeCell ref="A54:C54"/>
    <mergeCell ref="A55:C55"/>
    <mergeCell ref="A56:C56"/>
    <mergeCell ref="A58:C58"/>
    <mergeCell ref="A57:I57"/>
  </mergeCells>
  <pageMargins left="0.31496062992125984" right="0.31496062992125984" top="0.35433070866141736" bottom="0.19685039370078741" header="0.31496062992125984" footer="0.31496062992125984"/>
  <pageSetup scale="61" orientation="landscape" horizontalDpi="300" verticalDpi="30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4:L68"/>
  <sheetViews>
    <sheetView view="pageBreakPreview" zoomScale="80" zoomScaleNormal="100" zoomScaleSheetLayoutView="80" workbookViewId="0">
      <pane ySplit="6" topLeftCell="A29" activePane="bottomLeft" state="frozen"/>
      <selection pane="bottomLeft" activeCell="L30" sqref="L30"/>
    </sheetView>
  </sheetViews>
  <sheetFormatPr baseColWidth="10" defaultColWidth="4" defaultRowHeight="15" x14ac:dyDescent="0.25"/>
  <cols>
    <col min="1" max="1" width="18.85546875" customWidth="1"/>
    <col min="2" max="2" width="18.7109375" customWidth="1"/>
    <col min="3" max="3" width="43.28515625" customWidth="1"/>
    <col min="4" max="4" width="18.85546875" customWidth="1"/>
    <col min="5" max="5" width="13.85546875" style="6" customWidth="1"/>
    <col min="6" max="7" width="17.7109375" style="6" customWidth="1"/>
    <col min="8" max="8" width="16.5703125" style="6" customWidth="1"/>
    <col min="9" max="9" width="13.7109375" style="6" customWidth="1"/>
    <col min="10" max="11" width="13.85546875" style="6" customWidth="1"/>
    <col min="12" max="12" width="19.28515625" customWidth="1"/>
  </cols>
  <sheetData>
    <row r="4" spans="1:12" ht="15.75" thickBot="1" x14ac:dyDescent="0.3"/>
    <row r="5" spans="1:12" ht="15" customHeight="1" thickBot="1" x14ac:dyDescent="0.3">
      <c r="A5" s="87" t="s">
        <v>60</v>
      </c>
      <c r="B5" s="88"/>
      <c r="C5" s="88"/>
      <c r="D5" s="88"/>
      <c r="E5" s="88"/>
      <c r="F5" s="89"/>
      <c r="G5" s="33"/>
      <c r="H5" s="87" t="s">
        <v>4</v>
      </c>
      <c r="I5" s="88"/>
      <c r="J5" s="88"/>
      <c r="K5" s="88"/>
      <c r="L5" s="89"/>
    </row>
    <row r="6" spans="1:12" s="2" customFormat="1" ht="54" customHeight="1" thickBot="1" x14ac:dyDescent="0.3">
      <c r="A6" s="90" t="s">
        <v>3</v>
      </c>
      <c r="B6" s="91"/>
      <c r="C6" s="91"/>
      <c r="D6" s="5" t="s">
        <v>8</v>
      </c>
      <c r="E6" s="5" t="s">
        <v>7</v>
      </c>
      <c r="F6" s="5" t="s">
        <v>5</v>
      </c>
      <c r="G6" s="4" t="s">
        <v>40</v>
      </c>
      <c r="H6" s="4" t="s">
        <v>44</v>
      </c>
      <c r="I6" s="4" t="s">
        <v>0</v>
      </c>
      <c r="J6" s="4" t="s">
        <v>38</v>
      </c>
      <c r="K6" s="4" t="s">
        <v>39</v>
      </c>
      <c r="L6" s="4" t="s">
        <v>45</v>
      </c>
    </row>
    <row r="7" spans="1:12" ht="15.75" customHeight="1" x14ac:dyDescent="0.25">
      <c r="A7" s="78"/>
      <c r="B7" s="79"/>
      <c r="C7" s="79"/>
      <c r="D7" s="14"/>
      <c r="E7" s="24">
        <v>45627</v>
      </c>
      <c r="F7" s="7" t="s">
        <v>243</v>
      </c>
      <c r="G7" s="7"/>
      <c r="H7" s="7"/>
      <c r="I7" s="7"/>
      <c r="J7" s="43"/>
      <c r="K7" s="11">
        <v>50668.800000000003</v>
      </c>
      <c r="L7" s="44">
        <f>K7</f>
        <v>50668.800000000003</v>
      </c>
    </row>
    <row r="8" spans="1:12" s="23" customFormat="1" ht="63" customHeight="1" x14ac:dyDescent="0.25">
      <c r="A8" s="83" t="s">
        <v>245</v>
      </c>
      <c r="B8" s="84"/>
      <c r="C8" s="84"/>
      <c r="D8" s="42" t="s">
        <v>244</v>
      </c>
      <c r="E8" s="13">
        <v>45670</v>
      </c>
      <c r="F8" s="8"/>
      <c r="G8" s="8"/>
      <c r="H8" s="8"/>
      <c r="I8" s="8"/>
      <c r="J8" s="35">
        <v>40551</v>
      </c>
      <c r="K8" s="10"/>
      <c r="L8" s="36"/>
    </row>
    <row r="9" spans="1:12" ht="15.75" customHeight="1" x14ac:dyDescent="0.25">
      <c r="A9" s="78" t="s">
        <v>157</v>
      </c>
      <c r="B9" s="79"/>
      <c r="C9" s="79"/>
      <c r="D9" s="14" t="s">
        <v>48</v>
      </c>
      <c r="E9" s="24">
        <v>45670</v>
      </c>
      <c r="F9" s="7" t="s">
        <v>14</v>
      </c>
      <c r="G9" s="7"/>
      <c r="H9" s="7">
        <v>28751</v>
      </c>
      <c r="I9" s="7">
        <v>81772</v>
      </c>
      <c r="J9" s="43"/>
      <c r="K9" s="11">
        <v>9529.33</v>
      </c>
      <c r="L9" s="44">
        <f>K9+J10+K11+J12+J13+K14+J8</f>
        <v>58444.14</v>
      </c>
    </row>
    <row r="10" spans="1:12" x14ac:dyDescent="0.25">
      <c r="A10" s="78" t="s">
        <v>165</v>
      </c>
      <c r="B10" s="79"/>
      <c r="C10" s="79"/>
      <c r="D10" s="14" t="s">
        <v>166</v>
      </c>
      <c r="E10" s="24">
        <v>45670</v>
      </c>
      <c r="F10" s="7" t="s">
        <v>146</v>
      </c>
      <c r="G10" s="7"/>
      <c r="H10" s="7"/>
      <c r="I10" s="7" t="s">
        <v>167</v>
      </c>
      <c r="J10" s="43">
        <v>230.75</v>
      </c>
      <c r="K10" s="11"/>
      <c r="L10" s="44"/>
    </row>
    <row r="11" spans="1:12" ht="15.75" customHeight="1" x14ac:dyDescent="0.25">
      <c r="A11" s="78" t="s">
        <v>168</v>
      </c>
      <c r="B11" s="79"/>
      <c r="C11" s="79"/>
      <c r="D11" s="14" t="s">
        <v>169</v>
      </c>
      <c r="E11" s="24">
        <v>45671</v>
      </c>
      <c r="F11" s="7" t="s">
        <v>14</v>
      </c>
      <c r="G11" s="7"/>
      <c r="H11" s="7"/>
      <c r="I11" s="7" t="s">
        <v>170</v>
      </c>
      <c r="J11" s="43"/>
      <c r="K11" s="11">
        <v>328.04</v>
      </c>
      <c r="L11" s="44"/>
    </row>
    <row r="12" spans="1:12" x14ac:dyDescent="0.25">
      <c r="A12" s="78" t="s">
        <v>177</v>
      </c>
      <c r="B12" s="79"/>
      <c r="C12" s="79"/>
      <c r="D12" s="14" t="s">
        <v>178</v>
      </c>
      <c r="E12" s="24">
        <v>45674</v>
      </c>
      <c r="F12" s="7" t="s">
        <v>146</v>
      </c>
      <c r="G12" s="7"/>
      <c r="H12" s="7">
        <v>335</v>
      </c>
      <c r="I12" s="7">
        <v>7172</v>
      </c>
      <c r="J12" s="43">
        <v>4900</v>
      </c>
      <c r="K12" s="11"/>
      <c r="L12" s="44"/>
    </row>
    <row r="13" spans="1:12" x14ac:dyDescent="0.25">
      <c r="A13" s="97" t="s">
        <v>179</v>
      </c>
      <c r="B13" s="98"/>
      <c r="C13" s="99"/>
      <c r="D13" s="45"/>
      <c r="E13" s="55">
        <v>45674</v>
      </c>
      <c r="F13" s="56" t="s">
        <v>146</v>
      </c>
      <c r="G13" s="56"/>
      <c r="H13" s="56"/>
      <c r="I13" s="56"/>
      <c r="J13" s="57">
        <v>500</v>
      </c>
      <c r="K13" s="58"/>
      <c r="L13" s="47"/>
    </row>
    <row r="14" spans="1:12" s="23" customFormat="1" ht="30" customHeight="1" x14ac:dyDescent="0.25">
      <c r="A14" s="103" t="s">
        <v>185</v>
      </c>
      <c r="B14" s="104"/>
      <c r="C14" s="105"/>
      <c r="D14" s="53" t="s">
        <v>48</v>
      </c>
      <c r="E14" s="19">
        <v>45674</v>
      </c>
      <c r="F14" s="17" t="s">
        <v>14</v>
      </c>
      <c r="G14" s="17"/>
      <c r="H14" s="17">
        <v>356918</v>
      </c>
      <c r="I14" s="17" t="s">
        <v>186</v>
      </c>
      <c r="J14" s="37"/>
      <c r="K14" s="18">
        <v>2405.02</v>
      </c>
      <c r="L14" s="54"/>
    </row>
    <row r="15" spans="1:12" s="23" customFormat="1" x14ac:dyDescent="0.25">
      <c r="A15" s="97" t="s">
        <v>198</v>
      </c>
      <c r="B15" s="98"/>
      <c r="C15" s="99"/>
      <c r="D15" s="53" t="s">
        <v>199</v>
      </c>
      <c r="E15" s="19">
        <v>45677</v>
      </c>
      <c r="F15" s="17" t="s">
        <v>14</v>
      </c>
      <c r="G15" s="17"/>
      <c r="H15" s="17">
        <v>18227</v>
      </c>
      <c r="I15" s="17" t="s">
        <v>200</v>
      </c>
      <c r="J15" s="37"/>
      <c r="K15" s="18">
        <v>6612</v>
      </c>
      <c r="L15" s="54">
        <f>K15+K16</f>
        <v>7665.92</v>
      </c>
    </row>
    <row r="16" spans="1:12" s="23" customFormat="1" ht="29.25" customHeight="1" x14ac:dyDescent="0.25">
      <c r="A16" s="97" t="s">
        <v>206</v>
      </c>
      <c r="B16" s="98"/>
      <c r="C16" s="99"/>
      <c r="D16" s="53" t="s">
        <v>169</v>
      </c>
      <c r="E16" s="19">
        <v>45677</v>
      </c>
      <c r="F16" s="17" t="s">
        <v>14</v>
      </c>
      <c r="G16" s="17"/>
      <c r="H16" s="17">
        <v>356991</v>
      </c>
      <c r="I16" s="17" t="s">
        <v>207</v>
      </c>
      <c r="J16" s="37"/>
      <c r="K16" s="18">
        <v>1053.92</v>
      </c>
      <c r="L16" s="54"/>
    </row>
    <row r="17" spans="1:12" s="23" customFormat="1" ht="15.75" thickBot="1" x14ac:dyDescent="0.3">
      <c r="A17" s="97" t="s">
        <v>229</v>
      </c>
      <c r="B17" s="98"/>
      <c r="C17" s="99"/>
      <c r="D17" s="53" t="s">
        <v>230</v>
      </c>
      <c r="E17" s="19">
        <v>45686</v>
      </c>
      <c r="F17" s="17" t="s">
        <v>146</v>
      </c>
      <c r="G17" s="17"/>
      <c r="H17" s="17" t="s">
        <v>231</v>
      </c>
      <c r="I17" s="17" t="s">
        <v>232</v>
      </c>
      <c r="J17" s="37">
        <v>4047</v>
      </c>
      <c r="K17" s="18"/>
      <c r="L17" s="54">
        <f>J17</f>
        <v>4047</v>
      </c>
    </row>
    <row r="18" spans="1:12" ht="15" customHeight="1" thickBot="1" x14ac:dyDescent="0.3">
      <c r="A18" s="80" t="s">
        <v>88</v>
      </c>
      <c r="B18" s="81"/>
      <c r="C18" s="81"/>
      <c r="D18" s="81"/>
      <c r="E18" s="81"/>
      <c r="F18" s="81"/>
      <c r="G18" s="81"/>
      <c r="H18" s="81"/>
      <c r="I18" s="81"/>
      <c r="J18" s="39">
        <f>SUM(J7:J17)</f>
        <v>50228.75</v>
      </c>
      <c r="K18" s="39">
        <f>SUM(K7:K17)</f>
        <v>70597.11</v>
      </c>
      <c r="L18" s="46">
        <f>J18+K18</f>
        <v>120825.86</v>
      </c>
    </row>
    <row r="19" spans="1:12" s="23" customFormat="1" ht="15.75" thickBot="1" x14ac:dyDescent="0.3">
      <c r="A19" s="78" t="s">
        <v>262</v>
      </c>
      <c r="B19" s="79"/>
      <c r="C19" s="79"/>
      <c r="D19" s="14" t="s">
        <v>182</v>
      </c>
      <c r="E19" s="24">
        <v>45700</v>
      </c>
      <c r="F19" s="7" t="s">
        <v>146</v>
      </c>
      <c r="G19" s="7"/>
      <c r="H19" s="7">
        <v>1759766</v>
      </c>
      <c r="I19" s="7" t="s">
        <v>263</v>
      </c>
      <c r="J19" s="43">
        <v>1752.2</v>
      </c>
      <c r="K19" s="11"/>
      <c r="L19" s="44">
        <f>J19</f>
        <v>1752.2</v>
      </c>
    </row>
    <row r="20" spans="1:12" ht="15.75" thickBot="1" x14ac:dyDescent="0.3">
      <c r="A20" s="80" t="s">
        <v>90</v>
      </c>
      <c r="B20" s="81"/>
      <c r="C20" s="81"/>
      <c r="D20" s="81"/>
      <c r="E20" s="81"/>
      <c r="F20" s="81"/>
      <c r="G20" s="81"/>
      <c r="H20" s="81"/>
      <c r="I20" s="81"/>
      <c r="J20" s="39">
        <f>SUM(J19:J19)</f>
        <v>1752.2</v>
      </c>
      <c r="K20" s="39">
        <f>SUM(K19:K19)</f>
        <v>0</v>
      </c>
      <c r="L20" s="46">
        <f>J20+K20</f>
        <v>1752.2</v>
      </c>
    </row>
    <row r="21" spans="1:12" ht="15.75" thickBot="1" x14ac:dyDescent="0.3">
      <c r="A21" s="78" t="s">
        <v>339</v>
      </c>
      <c r="B21" s="79"/>
      <c r="C21" s="79"/>
      <c r="D21" s="14" t="s">
        <v>150</v>
      </c>
      <c r="E21" s="24">
        <v>45734</v>
      </c>
      <c r="F21" s="7" t="s">
        <v>14</v>
      </c>
      <c r="G21" s="7"/>
      <c r="H21" s="7">
        <v>44234</v>
      </c>
      <c r="I21" s="7" t="s">
        <v>340</v>
      </c>
      <c r="J21" s="43"/>
      <c r="K21" s="11">
        <v>279</v>
      </c>
      <c r="L21" s="44">
        <f>K21</f>
        <v>279</v>
      </c>
    </row>
    <row r="22" spans="1:12" ht="15.75" thickBot="1" x14ac:dyDescent="0.3">
      <c r="A22" s="80" t="s">
        <v>91</v>
      </c>
      <c r="B22" s="81"/>
      <c r="C22" s="81"/>
      <c r="D22" s="81"/>
      <c r="E22" s="81"/>
      <c r="F22" s="81"/>
      <c r="G22" s="81"/>
      <c r="H22" s="81"/>
      <c r="I22" s="81"/>
      <c r="J22" s="39">
        <f>SUM(J21:J21)</f>
        <v>0</v>
      </c>
      <c r="K22" s="39">
        <f>SUM(K21:K21)</f>
        <v>279</v>
      </c>
      <c r="L22" s="46">
        <f>J22+K22</f>
        <v>279</v>
      </c>
    </row>
    <row r="23" spans="1:12" ht="15.75" thickBot="1" x14ac:dyDescent="0.3">
      <c r="A23" s="95"/>
      <c r="B23" s="96"/>
      <c r="C23" s="96"/>
      <c r="D23" s="17"/>
      <c r="E23" s="19"/>
      <c r="F23" s="17"/>
      <c r="G23" s="17"/>
      <c r="H23" s="17"/>
      <c r="I23" s="17"/>
      <c r="J23" s="37"/>
      <c r="K23" s="18"/>
      <c r="L23" s="47"/>
    </row>
    <row r="24" spans="1:12" ht="15.75" thickBot="1" x14ac:dyDescent="0.3">
      <c r="A24" s="80" t="s">
        <v>92</v>
      </c>
      <c r="B24" s="81"/>
      <c r="C24" s="81"/>
      <c r="D24" s="81"/>
      <c r="E24" s="81"/>
      <c r="F24" s="81"/>
      <c r="G24" s="81"/>
      <c r="H24" s="81"/>
      <c r="I24" s="81"/>
      <c r="J24" s="39">
        <f>SUM(J23:J23)</f>
        <v>0</v>
      </c>
      <c r="K24" s="39">
        <f>SUM(K23:K23)</f>
        <v>0</v>
      </c>
      <c r="L24" s="46">
        <f>J24+K24</f>
        <v>0</v>
      </c>
    </row>
    <row r="25" spans="1:12" ht="15.75" thickBot="1" x14ac:dyDescent="0.3">
      <c r="A25" s="95"/>
      <c r="B25" s="96"/>
      <c r="C25" s="96"/>
      <c r="D25" s="17"/>
      <c r="E25" s="19"/>
      <c r="F25" s="17"/>
      <c r="G25" s="17"/>
      <c r="H25" s="17"/>
      <c r="I25" s="17"/>
      <c r="J25" s="37"/>
      <c r="K25" s="18"/>
      <c r="L25" s="47"/>
    </row>
    <row r="26" spans="1:12" ht="15.75" thickBot="1" x14ac:dyDescent="0.3">
      <c r="A26" s="80" t="s">
        <v>26</v>
      </c>
      <c r="B26" s="81"/>
      <c r="C26" s="81"/>
      <c r="D26" s="81"/>
      <c r="E26" s="81"/>
      <c r="F26" s="81"/>
      <c r="G26" s="81"/>
      <c r="H26" s="81"/>
      <c r="I26" s="81"/>
      <c r="J26" s="39">
        <f>SUM(J25:J25)</f>
        <v>0</v>
      </c>
      <c r="K26" s="39">
        <f>SUM(K25:K25)</f>
        <v>0</v>
      </c>
      <c r="L26" s="46">
        <f>J26+K26</f>
        <v>0</v>
      </c>
    </row>
    <row r="27" spans="1:12" ht="15.75" thickBot="1" x14ac:dyDescent="0.3">
      <c r="A27" s="78"/>
      <c r="B27" s="79"/>
      <c r="C27" s="79"/>
      <c r="D27" s="14"/>
      <c r="E27" s="24"/>
      <c r="F27" s="7"/>
      <c r="G27" s="7"/>
      <c r="H27" s="7"/>
      <c r="I27" s="7"/>
      <c r="J27" s="43"/>
      <c r="K27" s="11"/>
      <c r="L27" s="44"/>
    </row>
    <row r="28" spans="1:12" ht="15.75" thickBot="1" x14ac:dyDescent="0.3">
      <c r="A28" s="80" t="s">
        <v>89</v>
      </c>
      <c r="B28" s="81"/>
      <c r="C28" s="81"/>
      <c r="D28" s="81"/>
      <c r="E28" s="81"/>
      <c r="F28" s="81"/>
      <c r="G28" s="81"/>
      <c r="H28" s="81"/>
      <c r="I28" s="81"/>
      <c r="J28" s="39">
        <f>SUM(J27:J27)</f>
        <v>0</v>
      </c>
      <c r="K28" s="39">
        <f>SUM(K27:K27)</f>
        <v>0</v>
      </c>
      <c r="L28" s="46">
        <f>J28+K28</f>
        <v>0</v>
      </c>
    </row>
    <row r="29" spans="1:12" x14ac:dyDescent="0.25">
      <c r="A29" s="78" t="s">
        <v>846</v>
      </c>
      <c r="B29" s="79"/>
      <c r="C29" s="79"/>
      <c r="D29" s="14" t="s">
        <v>720</v>
      </c>
      <c r="E29" s="24">
        <v>45868</v>
      </c>
      <c r="F29" s="7" t="s">
        <v>810</v>
      </c>
      <c r="G29" s="7" t="s">
        <v>847</v>
      </c>
      <c r="H29" s="7">
        <v>31964</v>
      </c>
      <c r="I29" s="73">
        <v>45868</v>
      </c>
      <c r="J29" s="43"/>
      <c r="K29" s="11">
        <v>10962</v>
      </c>
      <c r="L29" s="44">
        <f>K29</f>
        <v>10962</v>
      </c>
    </row>
    <row r="30" spans="1:12" x14ac:dyDescent="0.25">
      <c r="A30" s="78"/>
      <c r="B30" s="79"/>
      <c r="C30" s="79"/>
      <c r="D30" s="14"/>
      <c r="E30" s="24"/>
      <c r="F30" s="7"/>
      <c r="G30" s="7"/>
      <c r="H30" s="7"/>
      <c r="I30" s="7"/>
      <c r="J30" s="43"/>
      <c r="K30" s="11"/>
      <c r="L30" s="44"/>
    </row>
    <row r="31" spans="1:12" x14ac:dyDescent="0.25">
      <c r="A31" s="78"/>
      <c r="B31" s="79"/>
      <c r="C31" s="79"/>
      <c r="D31" s="14"/>
      <c r="E31" s="24"/>
      <c r="F31" s="7"/>
      <c r="G31" s="7"/>
      <c r="H31" s="7"/>
      <c r="I31" s="7"/>
      <c r="J31" s="43"/>
      <c r="K31" s="11"/>
      <c r="L31" s="44"/>
    </row>
    <row r="32" spans="1:12" x14ac:dyDescent="0.25">
      <c r="A32" s="85"/>
      <c r="B32" s="86"/>
      <c r="C32" s="86"/>
      <c r="D32" s="20"/>
      <c r="E32" s="21"/>
      <c r="F32" s="20"/>
      <c r="G32" s="20"/>
      <c r="H32" s="20"/>
      <c r="I32" s="20"/>
      <c r="J32" s="38"/>
      <c r="K32" s="22"/>
      <c r="L32" s="48"/>
    </row>
    <row r="33" spans="1:12" ht="15.75" thickBot="1" x14ac:dyDescent="0.3">
      <c r="A33" s="78"/>
      <c r="B33" s="79"/>
      <c r="C33" s="79"/>
      <c r="D33" s="14"/>
      <c r="E33" s="24"/>
      <c r="F33" s="7"/>
      <c r="G33" s="7"/>
      <c r="H33" s="7"/>
      <c r="I33" s="7"/>
      <c r="J33" s="43"/>
      <c r="K33" s="11"/>
      <c r="L33" s="44"/>
    </row>
    <row r="34" spans="1:12" ht="15.75" thickBot="1" x14ac:dyDescent="0.3">
      <c r="A34" s="80" t="s">
        <v>52</v>
      </c>
      <c r="B34" s="81"/>
      <c r="C34" s="81"/>
      <c r="D34" s="81"/>
      <c r="E34" s="81"/>
      <c r="F34" s="81"/>
      <c r="G34" s="81"/>
      <c r="H34" s="81"/>
      <c r="I34" s="81"/>
      <c r="J34" s="39">
        <f>SUM(J29:J33)</f>
        <v>0</v>
      </c>
      <c r="K34" s="39">
        <f>SUM(K29:K33)</f>
        <v>10962</v>
      </c>
      <c r="L34" s="46">
        <f>J34+K34</f>
        <v>10962</v>
      </c>
    </row>
    <row r="35" spans="1:12" x14ac:dyDescent="0.25">
      <c r="A35" s="78"/>
      <c r="B35" s="79"/>
      <c r="C35" s="79"/>
      <c r="D35" s="14"/>
      <c r="E35" s="24"/>
      <c r="F35" s="7"/>
      <c r="G35" s="7"/>
      <c r="H35" s="7"/>
      <c r="I35" s="7"/>
      <c r="J35" s="43"/>
      <c r="K35" s="11"/>
      <c r="L35" s="44"/>
    </row>
    <row r="36" spans="1:12" x14ac:dyDescent="0.25">
      <c r="A36" s="78"/>
      <c r="B36" s="79"/>
      <c r="C36" s="79"/>
      <c r="D36" s="14"/>
      <c r="E36" s="24"/>
      <c r="F36" s="7"/>
      <c r="G36" s="7"/>
      <c r="H36" s="7"/>
      <c r="I36" s="7"/>
      <c r="J36" s="43"/>
      <c r="K36" s="11"/>
      <c r="L36" s="44"/>
    </row>
    <row r="37" spans="1:12" x14ac:dyDescent="0.25">
      <c r="A37" s="85"/>
      <c r="B37" s="86"/>
      <c r="C37" s="86"/>
      <c r="D37" s="20"/>
      <c r="E37" s="21"/>
      <c r="F37" s="20"/>
      <c r="G37" s="20"/>
      <c r="H37" s="20"/>
      <c r="I37" s="20"/>
      <c r="J37" s="38"/>
      <c r="K37" s="22"/>
      <c r="L37" s="48"/>
    </row>
    <row r="38" spans="1:12" ht="30" customHeight="1" x14ac:dyDescent="0.25">
      <c r="A38" s="83"/>
      <c r="B38" s="84"/>
      <c r="C38" s="84"/>
      <c r="D38" s="42"/>
      <c r="E38" s="13"/>
      <c r="F38" s="8"/>
      <c r="G38" s="8"/>
      <c r="H38" s="8"/>
      <c r="I38" s="8"/>
      <c r="J38" s="35"/>
      <c r="K38" s="11"/>
      <c r="L38" s="44"/>
    </row>
    <row r="39" spans="1:12" ht="15.75" thickBot="1" x14ac:dyDescent="0.3">
      <c r="A39" s="78"/>
      <c r="B39" s="79"/>
      <c r="C39" s="79"/>
      <c r="D39" s="14"/>
      <c r="E39" s="24"/>
      <c r="F39" s="7"/>
      <c r="G39" s="7"/>
      <c r="H39" s="7"/>
      <c r="I39" s="7"/>
      <c r="J39" s="43"/>
      <c r="K39" s="11"/>
      <c r="L39" s="44"/>
    </row>
    <row r="40" spans="1:12" ht="15.75" thickBot="1" x14ac:dyDescent="0.3">
      <c r="A40" s="80" t="s">
        <v>55</v>
      </c>
      <c r="B40" s="81"/>
      <c r="C40" s="81"/>
      <c r="D40" s="81"/>
      <c r="E40" s="81"/>
      <c r="F40" s="81"/>
      <c r="G40" s="81"/>
      <c r="H40" s="81"/>
      <c r="I40" s="81"/>
      <c r="J40" s="39">
        <f>SUM(J35:J39)</f>
        <v>0</v>
      </c>
      <c r="K40" s="39">
        <f>SUM(K35:K39)</f>
        <v>0</v>
      </c>
      <c r="L40" s="46">
        <f>J40+K40</f>
        <v>0</v>
      </c>
    </row>
    <row r="41" spans="1:12" x14ac:dyDescent="0.25">
      <c r="A41" s="78"/>
      <c r="B41" s="79"/>
      <c r="C41" s="79"/>
      <c r="D41" s="14"/>
      <c r="E41" s="24"/>
      <c r="F41" s="7"/>
      <c r="G41" s="7"/>
      <c r="H41" s="7"/>
      <c r="I41" s="7"/>
      <c r="J41" s="43"/>
      <c r="K41" s="11"/>
      <c r="L41" s="44"/>
    </row>
    <row r="42" spans="1:12" x14ac:dyDescent="0.25">
      <c r="A42" s="78"/>
      <c r="B42" s="79"/>
      <c r="C42" s="79"/>
      <c r="D42" s="14"/>
      <c r="E42" s="24"/>
      <c r="F42" s="7"/>
      <c r="G42" s="7"/>
      <c r="H42" s="7"/>
      <c r="I42" s="7"/>
      <c r="J42" s="43"/>
      <c r="K42" s="11"/>
      <c r="L42" s="44"/>
    </row>
    <row r="43" spans="1:12" x14ac:dyDescent="0.25">
      <c r="A43" s="85"/>
      <c r="B43" s="86"/>
      <c r="C43" s="86"/>
      <c r="D43" s="20"/>
      <c r="E43" s="21"/>
      <c r="F43" s="20"/>
      <c r="G43" s="20"/>
      <c r="H43" s="20"/>
      <c r="I43" s="20"/>
      <c r="J43" s="38"/>
      <c r="K43" s="22"/>
      <c r="L43" s="48"/>
    </row>
    <row r="44" spans="1:12" x14ac:dyDescent="0.25">
      <c r="A44" s="83"/>
      <c r="B44" s="84"/>
      <c r="C44" s="84"/>
      <c r="D44" s="42"/>
      <c r="E44" s="13"/>
      <c r="F44" s="8"/>
      <c r="G44" s="8"/>
      <c r="H44" s="8"/>
      <c r="I44" s="8"/>
      <c r="J44" s="35"/>
      <c r="K44" s="11"/>
      <c r="L44" s="44"/>
    </row>
    <row r="45" spans="1:12" ht="15.75" thickBot="1" x14ac:dyDescent="0.3">
      <c r="A45" s="83"/>
      <c r="B45" s="84"/>
      <c r="C45" s="84"/>
      <c r="D45" s="42"/>
      <c r="E45" s="13"/>
      <c r="F45" s="8"/>
      <c r="G45" s="8"/>
      <c r="H45" s="8"/>
      <c r="I45" s="8"/>
      <c r="J45" s="35"/>
      <c r="K45" s="10"/>
      <c r="L45" s="36"/>
    </row>
    <row r="46" spans="1:12" ht="15.75" thickBot="1" x14ac:dyDescent="0.3">
      <c r="A46" s="80" t="s">
        <v>62</v>
      </c>
      <c r="B46" s="81"/>
      <c r="C46" s="81"/>
      <c r="D46" s="81"/>
      <c r="E46" s="81"/>
      <c r="F46" s="81"/>
      <c r="G46" s="81"/>
      <c r="H46" s="81"/>
      <c r="I46" s="81"/>
      <c r="J46" s="39">
        <f>SUM(J41:J45)</f>
        <v>0</v>
      </c>
      <c r="K46" s="39">
        <f>SUM(K41:K45)</f>
        <v>0</v>
      </c>
      <c r="L46" s="46">
        <f>J46+K46</f>
        <v>0</v>
      </c>
    </row>
    <row r="47" spans="1:12" x14ac:dyDescent="0.25">
      <c r="A47" s="78"/>
      <c r="B47" s="79"/>
      <c r="C47" s="79"/>
      <c r="D47" s="14"/>
      <c r="E47" s="24"/>
      <c r="F47" s="7"/>
      <c r="G47" s="7"/>
      <c r="H47" s="7"/>
      <c r="I47" s="7"/>
      <c r="J47" s="43"/>
      <c r="K47" s="11"/>
      <c r="L47" s="44"/>
    </row>
    <row r="48" spans="1:12" x14ac:dyDescent="0.25">
      <c r="A48" s="78"/>
      <c r="B48" s="79"/>
      <c r="C48" s="79"/>
      <c r="D48" s="14"/>
      <c r="E48" s="24"/>
      <c r="F48" s="7"/>
      <c r="G48" s="7"/>
      <c r="H48" s="7"/>
      <c r="I48" s="7"/>
      <c r="J48" s="43"/>
      <c r="K48" s="11"/>
      <c r="L48" s="44"/>
    </row>
    <row r="49" spans="1:12" x14ac:dyDescent="0.25">
      <c r="A49" s="85"/>
      <c r="B49" s="86"/>
      <c r="C49" s="86"/>
      <c r="D49" s="20"/>
      <c r="E49" s="21"/>
      <c r="F49" s="20"/>
      <c r="G49" s="20"/>
      <c r="H49" s="20"/>
      <c r="I49" s="20"/>
      <c r="J49" s="38"/>
      <c r="K49" s="22"/>
      <c r="L49" s="48"/>
    </row>
    <row r="50" spans="1:12" x14ac:dyDescent="0.25">
      <c r="A50" s="83"/>
      <c r="B50" s="84"/>
      <c r="C50" s="84"/>
      <c r="D50" s="42"/>
      <c r="E50" s="13"/>
      <c r="F50" s="8"/>
      <c r="G50" s="8"/>
      <c r="H50" s="8"/>
      <c r="I50" s="8"/>
      <c r="J50" s="35"/>
      <c r="K50" s="11"/>
      <c r="L50" s="44"/>
    </row>
    <row r="51" spans="1:12" ht="15.75" thickBot="1" x14ac:dyDescent="0.3">
      <c r="A51" s="78"/>
      <c r="B51" s="79"/>
      <c r="C51" s="79"/>
      <c r="D51" s="14"/>
      <c r="E51" s="24"/>
      <c r="F51" s="7"/>
      <c r="G51" s="7"/>
      <c r="H51" s="7"/>
      <c r="I51" s="7"/>
      <c r="J51" s="43"/>
      <c r="K51" s="11"/>
      <c r="L51" s="44"/>
    </row>
    <row r="52" spans="1:12" ht="15.75" thickBot="1" x14ac:dyDescent="0.3">
      <c r="A52" s="80" t="s">
        <v>68</v>
      </c>
      <c r="B52" s="81"/>
      <c r="C52" s="81"/>
      <c r="D52" s="81"/>
      <c r="E52" s="81"/>
      <c r="F52" s="81"/>
      <c r="G52" s="81"/>
      <c r="H52" s="81"/>
      <c r="I52" s="81"/>
      <c r="J52" s="39">
        <f>SUM(J47:J51)</f>
        <v>0</v>
      </c>
      <c r="K52" s="39">
        <f>SUM(K47:K51)</f>
        <v>0</v>
      </c>
      <c r="L52" s="46">
        <f>J52+K52</f>
        <v>0</v>
      </c>
    </row>
    <row r="53" spans="1:12" x14ac:dyDescent="0.25">
      <c r="A53" s="78"/>
      <c r="B53" s="79"/>
      <c r="C53" s="79"/>
      <c r="D53" s="14"/>
      <c r="E53" s="24"/>
      <c r="F53" s="7"/>
      <c r="G53" s="7"/>
      <c r="H53" s="7"/>
      <c r="I53" s="7"/>
      <c r="J53" s="43"/>
      <c r="K53" s="11"/>
      <c r="L53" s="44"/>
    </row>
    <row r="54" spans="1:12" x14ac:dyDescent="0.25">
      <c r="A54" s="78"/>
      <c r="B54" s="79"/>
      <c r="C54" s="79"/>
      <c r="D54" s="14"/>
      <c r="E54" s="24"/>
      <c r="F54" s="7"/>
      <c r="G54" s="7"/>
      <c r="H54" s="7"/>
      <c r="I54" s="7"/>
      <c r="J54" s="43"/>
      <c r="K54" s="11"/>
      <c r="L54" s="44"/>
    </row>
    <row r="55" spans="1:12" x14ac:dyDescent="0.25">
      <c r="A55" s="78"/>
      <c r="B55" s="79"/>
      <c r="C55" s="79"/>
      <c r="D55" s="14"/>
      <c r="E55" s="24"/>
      <c r="F55" s="7"/>
      <c r="G55" s="7"/>
      <c r="H55" s="7"/>
      <c r="I55" s="7"/>
      <c r="J55" s="43"/>
      <c r="K55" s="11"/>
      <c r="L55" s="44"/>
    </row>
    <row r="56" spans="1:12" x14ac:dyDescent="0.25">
      <c r="A56" s="85"/>
      <c r="B56" s="86"/>
      <c r="C56" s="86"/>
      <c r="D56" s="20"/>
      <c r="E56" s="21"/>
      <c r="F56" s="20"/>
      <c r="G56" s="20"/>
      <c r="H56" s="20"/>
      <c r="I56" s="20"/>
      <c r="J56" s="38"/>
      <c r="K56" s="22"/>
      <c r="L56" s="48"/>
    </row>
    <row r="57" spans="1:12" x14ac:dyDescent="0.25">
      <c r="A57" s="83"/>
      <c r="B57" s="84"/>
      <c r="C57" s="84"/>
      <c r="D57" s="42"/>
      <c r="E57" s="13"/>
      <c r="F57" s="8"/>
      <c r="G57" s="8"/>
      <c r="H57" s="8"/>
      <c r="I57" s="8"/>
      <c r="J57" s="35"/>
      <c r="K57" s="11"/>
      <c r="L57" s="44"/>
    </row>
    <row r="58" spans="1:12" ht="15.75" thickBot="1" x14ac:dyDescent="0.3">
      <c r="A58" s="78"/>
      <c r="B58" s="79"/>
      <c r="C58" s="79"/>
      <c r="D58" s="14"/>
      <c r="E58" s="24"/>
      <c r="F58" s="7"/>
      <c r="G58" s="7"/>
      <c r="H58" s="7"/>
      <c r="I58" s="7"/>
      <c r="J58" s="11"/>
      <c r="K58" s="11"/>
      <c r="L58" s="44"/>
    </row>
    <row r="59" spans="1:12" ht="15.75" thickBot="1" x14ac:dyDescent="0.3">
      <c r="A59" s="80" t="s">
        <v>73</v>
      </c>
      <c r="B59" s="81"/>
      <c r="C59" s="81"/>
      <c r="D59" s="81"/>
      <c r="E59" s="81"/>
      <c r="F59" s="81"/>
      <c r="G59" s="81"/>
      <c r="H59" s="81"/>
      <c r="I59" s="81"/>
      <c r="J59" s="39">
        <f>SUM(J54:J58)</f>
        <v>0</v>
      </c>
      <c r="K59" s="39">
        <f>SUM(K54:K58)</f>
        <v>0</v>
      </c>
      <c r="L59" s="46">
        <f>J59+K59</f>
        <v>0</v>
      </c>
    </row>
    <row r="60" spans="1:12" x14ac:dyDescent="0.25">
      <c r="A60" s="78"/>
      <c r="B60" s="79"/>
      <c r="C60" s="79"/>
      <c r="D60" s="14"/>
      <c r="E60" s="24"/>
      <c r="F60" s="7"/>
      <c r="G60" s="7"/>
      <c r="H60" s="7"/>
      <c r="I60" s="7"/>
      <c r="J60" s="43"/>
      <c r="K60" s="11"/>
      <c r="L60" s="44"/>
    </row>
    <row r="61" spans="1:12" x14ac:dyDescent="0.25">
      <c r="A61" s="78"/>
      <c r="B61" s="79"/>
      <c r="C61" s="79"/>
      <c r="D61" s="14"/>
      <c r="E61" s="24"/>
      <c r="F61" s="7"/>
      <c r="G61" s="7"/>
      <c r="H61" s="7"/>
      <c r="I61" s="7"/>
      <c r="J61" s="43"/>
      <c r="K61" s="11"/>
      <c r="L61" s="44"/>
    </row>
    <row r="62" spans="1:12" x14ac:dyDescent="0.25">
      <c r="A62" s="78"/>
      <c r="B62" s="79"/>
      <c r="C62" s="79"/>
      <c r="D62" s="14"/>
      <c r="E62" s="24"/>
      <c r="F62" s="7"/>
      <c r="G62" s="7"/>
      <c r="H62" s="7"/>
      <c r="I62" s="7"/>
      <c r="J62" s="43"/>
      <c r="K62" s="11"/>
      <c r="L62" s="44"/>
    </row>
    <row r="63" spans="1:12" x14ac:dyDescent="0.25">
      <c r="A63" s="78"/>
      <c r="B63" s="79"/>
      <c r="C63" s="79"/>
      <c r="D63" s="14"/>
      <c r="E63" s="24"/>
      <c r="F63" s="7"/>
      <c r="G63" s="7"/>
      <c r="H63" s="7"/>
      <c r="I63" s="7"/>
      <c r="J63" s="43"/>
      <c r="K63" s="11"/>
      <c r="L63" s="44"/>
    </row>
    <row r="64" spans="1:12" ht="15.75" thickBot="1" x14ac:dyDescent="0.3">
      <c r="A64" s="78"/>
      <c r="B64" s="79"/>
      <c r="C64" s="79"/>
      <c r="D64" s="14"/>
      <c r="E64" s="24"/>
      <c r="F64" s="7"/>
      <c r="G64" s="7"/>
      <c r="H64" s="7"/>
      <c r="I64" s="7"/>
      <c r="J64" s="43"/>
      <c r="K64" s="41"/>
      <c r="L64" s="44"/>
    </row>
    <row r="65" spans="1:12" ht="15.75" thickBot="1" x14ac:dyDescent="0.3">
      <c r="A65" s="80" t="s">
        <v>78</v>
      </c>
      <c r="B65" s="81"/>
      <c r="C65" s="81"/>
      <c r="D65" s="81"/>
      <c r="E65" s="81"/>
      <c r="F65" s="81"/>
      <c r="G65" s="81"/>
      <c r="H65" s="81"/>
      <c r="I65" s="82"/>
      <c r="J65" s="39">
        <f>SUM(J58:J64)</f>
        <v>0</v>
      </c>
      <c r="K65" s="39">
        <f>SUM(K58:K64)</f>
        <v>0</v>
      </c>
      <c r="L65" s="46">
        <f>J65+K65</f>
        <v>0</v>
      </c>
    </row>
    <row r="66" spans="1:12" x14ac:dyDescent="0.25">
      <c r="A66" s="78"/>
      <c r="B66" s="79"/>
      <c r="C66" s="79"/>
      <c r="D66" s="14"/>
      <c r="E66" s="24"/>
      <c r="F66" s="7"/>
      <c r="G66" s="7"/>
      <c r="H66" s="7"/>
      <c r="I66" s="7"/>
      <c r="J66" s="43"/>
      <c r="K66" s="11"/>
      <c r="L66" s="44"/>
    </row>
    <row r="67" spans="1:12" x14ac:dyDescent="0.25">
      <c r="A67" s="78"/>
      <c r="B67" s="79"/>
      <c r="C67" s="79"/>
      <c r="D67" s="14"/>
      <c r="E67" s="24"/>
      <c r="F67" s="7"/>
      <c r="G67" s="7"/>
      <c r="H67" s="7"/>
      <c r="I67" s="7"/>
      <c r="J67" s="49">
        <f>J18+J20+J22+J24+J26+J28+J34+J40+J46+J52+J59+J65</f>
        <v>51980.95</v>
      </c>
      <c r="K67" s="49">
        <f>K18+K20+K22+K24+K26+K28+K34+K40+K46+K52+K59+K65</f>
        <v>81838.11</v>
      </c>
      <c r="L67" s="50">
        <f>L18+L20+L22+L24+L26+L28+L34+L40+L46+L52+L59+L65</f>
        <v>133819.06</v>
      </c>
    </row>
    <row r="68" spans="1:12" ht="15.75" thickBot="1" x14ac:dyDescent="0.3">
      <c r="A68" s="76"/>
      <c r="B68" s="77"/>
      <c r="C68" s="77"/>
      <c r="D68" s="16"/>
      <c r="E68" s="25"/>
      <c r="F68" s="9"/>
      <c r="G68" s="9"/>
      <c r="H68" s="9"/>
      <c r="I68" s="9"/>
      <c r="J68" s="51"/>
      <c r="K68" s="12"/>
      <c r="L68" s="52"/>
    </row>
  </sheetData>
  <mergeCells count="65">
    <mergeCell ref="A68:C68"/>
    <mergeCell ref="A61:C61"/>
    <mergeCell ref="A62:C62"/>
    <mergeCell ref="A63:C63"/>
    <mergeCell ref="A64:C64"/>
    <mergeCell ref="A65:I65"/>
    <mergeCell ref="A58:C58"/>
    <mergeCell ref="A59:I59"/>
    <mergeCell ref="A60:C60"/>
    <mergeCell ref="A66:C66"/>
    <mergeCell ref="A67:C67"/>
    <mergeCell ref="A53:C53"/>
    <mergeCell ref="A54:C54"/>
    <mergeCell ref="A55:C55"/>
    <mergeCell ref="A56:C56"/>
    <mergeCell ref="A57:C57"/>
    <mergeCell ref="A48:C48"/>
    <mergeCell ref="A49:C49"/>
    <mergeCell ref="A50:C50"/>
    <mergeCell ref="A51:C51"/>
    <mergeCell ref="A52:I52"/>
    <mergeCell ref="A22:I22"/>
    <mergeCell ref="A24:I24"/>
    <mergeCell ref="A26:I26"/>
    <mergeCell ref="A25:C25"/>
    <mergeCell ref="A23:C23"/>
    <mergeCell ref="A35:C35"/>
    <mergeCell ref="A31:C31"/>
    <mergeCell ref="A34:I34"/>
    <mergeCell ref="A33:C33"/>
    <mergeCell ref="A32:C32"/>
    <mergeCell ref="A47:C47"/>
    <mergeCell ref="A36:C36"/>
    <mergeCell ref="A37:C37"/>
    <mergeCell ref="A38:C38"/>
    <mergeCell ref="A39:C39"/>
    <mergeCell ref="A41:C41"/>
    <mergeCell ref="A42:C42"/>
    <mergeCell ref="A43:C43"/>
    <mergeCell ref="A44:C44"/>
    <mergeCell ref="A45:C45"/>
    <mergeCell ref="A40:I40"/>
    <mergeCell ref="A46:I46"/>
    <mergeCell ref="A27:C27"/>
    <mergeCell ref="A29:C29"/>
    <mergeCell ref="A30:C30"/>
    <mergeCell ref="A28:I28"/>
    <mergeCell ref="A5:F5"/>
    <mergeCell ref="H5:L5"/>
    <mergeCell ref="A6:C6"/>
    <mergeCell ref="A11:C11"/>
    <mergeCell ref="A7:C7"/>
    <mergeCell ref="A8:C8"/>
    <mergeCell ref="A10:C10"/>
    <mergeCell ref="A16:C16"/>
    <mergeCell ref="A17:C17"/>
    <mergeCell ref="A21:C21"/>
    <mergeCell ref="A20:I20"/>
    <mergeCell ref="A9:C9"/>
    <mergeCell ref="A19:C19"/>
    <mergeCell ref="A12:C12"/>
    <mergeCell ref="A18:I18"/>
    <mergeCell ref="A13:C13"/>
    <mergeCell ref="A14:C14"/>
    <mergeCell ref="A15:C15"/>
  </mergeCells>
  <pageMargins left="0.31496062992125984" right="0.31496062992125984" top="0.35433070866141736" bottom="0.19685039370078741" header="0.31496062992125984" footer="0.31496062992125984"/>
  <pageSetup scale="58" orientation="landscape" horizontalDpi="300" verticalDpi="30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4:L78"/>
  <sheetViews>
    <sheetView view="pageBreakPreview" zoomScale="80" zoomScaleNormal="100" zoomScaleSheetLayoutView="80" workbookViewId="0">
      <pane ySplit="6" topLeftCell="A39" activePane="bottomLeft" state="frozen"/>
      <selection pane="bottomLeft" activeCell="E41" sqref="E41"/>
    </sheetView>
  </sheetViews>
  <sheetFormatPr baseColWidth="10" defaultColWidth="4" defaultRowHeight="15" x14ac:dyDescent="0.25"/>
  <cols>
    <col min="1" max="1" width="18.85546875" customWidth="1"/>
    <col min="2" max="2" width="18.7109375" customWidth="1"/>
    <col min="3" max="3" width="43.28515625" customWidth="1"/>
    <col min="4" max="4" width="18.85546875" customWidth="1"/>
    <col min="5" max="5" width="13.85546875" style="6" customWidth="1"/>
    <col min="6" max="7" width="17.7109375" style="6" customWidth="1"/>
    <col min="8" max="8" width="16.5703125" style="6" customWidth="1"/>
    <col min="9" max="9" width="13.7109375" style="6" customWidth="1"/>
    <col min="10" max="11" width="13.85546875" style="6" customWidth="1"/>
    <col min="12" max="12" width="19.28515625" customWidth="1"/>
  </cols>
  <sheetData>
    <row r="4" spans="1:12" ht="15.75" thickBot="1" x14ac:dyDescent="0.3"/>
    <row r="5" spans="1:12" ht="15" customHeight="1" thickBot="1" x14ac:dyDescent="0.3">
      <c r="A5" s="87" t="s">
        <v>23</v>
      </c>
      <c r="B5" s="88"/>
      <c r="C5" s="88"/>
      <c r="D5" s="88"/>
      <c r="E5" s="88"/>
      <c r="F5" s="89"/>
      <c r="G5" s="33"/>
      <c r="H5" s="87" t="s">
        <v>4</v>
      </c>
      <c r="I5" s="88"/>
      <c r="J5" s="88"/>
      <c r="K5" s="88"/>
      <c r="L5" s="89"/>
    </row>
    <row r="6" spans="1:12" s="2" customFormat="1" ht="54" customHeight="1" thickBot="1" x14ac:dyDescent="0.3">
      <c r="A6" s="90" t="s">
        <v>3</v>
      </c>
      <c r="B6" s="91"/>
      <c r="C6" s="91"/>
      <c r="D6" s="5" t="s">
        <v>8</v>
      </c>
      <c r="E6" s="5" t="s">
        <v>7</v>
      </c>
      <c r="F6" s="5" t="s">
        <v>5</v>
      </c>
      <c r="G6" s="4" t="s">
        <v>40</v>
      </c>
      <c r="H6" s="4" t="s">
        <v>44</v>
      </c>
      <c r="I6" s="4" t="s">
        <v>0</v>
      </c>
      <c r="J6" s="4" t="s">
        <v>38</v>
      </c>
      <c r="K6" s="4" t="s">
        <v>39</v>
      </c>
      <c r="L6" s="4" t="s">
        <v>45</v>
      </c>
    </row>
    <row r="7" spans="1:12" s="23" customFormat="1" ht="30" customHeight="1" x14ac:dyDescent="0.25">
      <c r="A7" s="83" t="s">
        <v>154</v>
      </c>
      <c r="B7" s="84"/>
      <c r="C7" s="84"/>
      <c r="D7" s="42" t="s">
        <v>155</v>
      </c>
      <c r="E7" s="13">
        <v>45670</v>
      </c>
      <c r="F7" s="8" t="s">
        <v>146</v>
      </c>
      <c r="G7" s="8"/>
      <c r="H7" s="8"/>
      <c r="I7" s="8" t="s">
        <v>156</v>
      </c>
      <c r="J7" s="35">
        <v>14790</v>
      </c>
      <c r="K7" s="10"/>
      <c r="L7" s="36">
        <f>J7</f>
        <v>14790</v>
      </c>
    </row>
    <row r="8" spans="1:12" s="1" customFormat="1" x14ac:dyDescent="0.25">
      <c r="A8" s="78" t="s">
        <v>215</v>
      </c>
      <c r="B8" s="79"/>
      <c r="C8" s="79"/>
      <c r="D8" s="14" t="s">
        <v>182</v>
      </c>
      <c r="E8" s="24">
        <v>45679</v>
      </c>
      <c r="F8" s="7" t="s">
        <v>146</v>
      </c>
      <c r="G8" s="7"/>
      <c r="H8" s="7">
        <v>1743225</v>
      </c>
      <c r="I8" s="7" t="s">
        <v>216</v>
      </c>
      <c r="J8" s="43">
        <v>5425.79</v>
      </c>
      <c r="K8" s="11"/>
      <c r="L8" s="44">
        <f>J8</f>
        <v>5425.79</v>
      </c>
    </row>
    <row r="9" spans="1:12" ht="15.75" thickBot="1" x14ac:dyDescent="0.3">
      <c r="A9" s="78" t="s">
        <v>233</v>
      </c>
      <c r="B9" s="79"/>
      <c r="C9" s="79"/>
      <c r="D9" s="14" t="s">
        <v>234</v>
      </c>
      <c r="E9" s="24">
        <v>45686</v>
      </c>
      <c r="F9" s="7" t="s">
        <v>14</v>
      </c>
      <c r="G9" s="7"/>
      <c r="H9" s="7"/>
      <c r="I9" s="7">
        <v>4902</v>
      </c>
      <c r="J9" s="43"/>
      <c r="K9" s="11">
        <v>8758</v>
      </c>
      <c r="L9" s="44">
        <f>K9</f>
        <v>8758</v>
      </c>
    </row>
    <row r="10" spans="1:12" ht="15" customHeight="1" thickBot="1" x14ac:dyDescent="0.3">
      <c r="A10" s="80" t="s">
        <v>88</v>
      </c>
      <c r="B10" s="81"/>
      <c r="C10" s="81"/>
      <c r="D10" s="81"/>
      <c r="E10" s="81"/>
      <c r="F10" s="81"/>
      <c r="G10" s="81"/>
      <c r="H10" s="81"/>
      <c r="I10" s="81"/>
      <c r="J10" s="39">
        <f>SUM(J7:J9)</f>
        <v>20215.79</v>
      </c>
      <c r="K10" s="39">
        <f>SUM(K7:K9)</f>
        <v>8758</v>
      </c>
      <c r="L10" s="46">
        <f>J10+K10</f>
        <v>28973.79</v>
      </c>
    </row>
    <row r="11" spans="1:12" s="23" customFormat="1" ht="30" customHeight="1" thickBot="1" x14ac:dyDescent="0.3">
      <c r="A11" s="83" t="s">
        <v>295</v>
      </c>
      <c r="B11" s="84"/>
      <c r="C11" s="84"/>
      <c r="D11" s="42" t="s">
        <v>296</v>
      </c>
      <c r="E11" s="13">
        <v>45709</v>
      </c>
      <c r="F11" s="8" t="s">
        <v>146</v>
      </c>
      <c r="G11" s="8"/>
      <c r="H11" s="8"/>
      <c r="I11" s="8">
        <v>138271</v>
      </c>
      <c r="J11" s="35">
        <v>7319.6</v>
      </c>
      <c r="K11" s="10"/>
      <c r="L11" s="36">
        <f>J11</f>
        <v>7319.6</v>
      </c>
    </row>
    <row r="12" spans="1:12" ht="15.75" thickBot="1" x14ac:dyDescent="0.3">
      <c r="A12" s="80" t="s">
        <v>90</v>
      </c>
      <c r="B12" s="81"/>
      <c r="C12" s="81"/>
      <c r="D12" s="81"/>
      <c r="E12" s="81"/>
      <c r="F12" s="81"/>
      <c r="G12" s="81"/>
      <c r="H12" s="81"/>
      <c r="I12" s="81"/>
      <c r="J12" s="39">
        <f>SUM(J11:J11)</f>
        <v>7319.6</v>
      </c>
      <c r="K12" s="39">
        <f>SUM(K11:K11)</f>
        <v>0</v>
      </c>
      <c r="L12" s="46">
        <f>J12+K12</f>
        <v>7319.6</v>
      </c>
    </row>
    <row r="13" spans="1:12" x14ac:dyDescent="0.25">
      <c r="A13" s="78" t="s">
        <v>337</v>
      </c>
      <c r="B13" s="79"/>
      <c r="C13" s="79"/>
      <c r="D13" s="14" t="s">
        <v>48</v>
      </c>
      <c r="E13" s="24">
        <v>45731</v>
      </c>
      <c r="F13" s="7" t="s">
        <v>146</v>
      </c>
      <c r="G13" s="7"/>
      <c r="H13" s="7">
        <v>29824</v>
      </c>
      <c r="I13" s="7"/>
      <c r="J13" s="43">
        <v>278.11</v>
      </c>
      <c r="K13" s="11"/>
      <c r="L13" s="44">
        <f>J13</f>
        <v>278.11</v>
      </c>
    </row>
    <row r="14" spans="1:12" x14ac:dyDescent="0.25">
      <c r="A14" s="78" t="s">
        <v>353</v>
      </c>
      <c r="B14" s="79"/>
      <c r="C14" s="79"/>
      <c r="D14" s="14" t="s">
        <v>350</v>
      </c>
      <c r="E14" s="24">
        <v>45737</v>
      </c>
      <c r="F14" s="7" t="s">
        <v>14</v>
      </c>
      <c r="G14" s="7"/>
      <c r="H14" s="7"/>
      <c r="I14" s="7">
        <v>5130</v>
      </c>
      <c r="J14" s="43"/>
      <c r="K14" s="11">
        <v>10063</v>
      </c>
      <c r="L14" s="44">
        <f>K14</f>
        <v>10063</v>
      </c>
    </row>
    <row r="15" spans="1:12" ht="15.75" customHeight="1" x14ac:dyDescent="0.25">
      <c r="A15" s="78" t="s">
        <v>362</v>
      </c>
      <c r="B15" s="79"/>
      <c r="C15" s="79"/>
      <c r="D15" s="14" t="s">
        <v>48</v>
      </c>
      <c r="E15" s="24">
        <v>45740</v>
      </c>
      <c r="F15" s="7" t="s">
        <v>14</v>
      </c>
      <c r="G15" s="7"/>
      <c r="H15" s="7">
        <v>29920</v>
      </c>
      <c r="I15" s="7">
        <v>84699</v>
      </c>
      <c r="J15" s="43"/>
      <c r="K15" s="11">
        <v>709.92</v>
      </c>
      <c r="L15" s="44">
        <f>K15+J16+J17</f>
        <v>2761.94</v>
      </c>
    </row>
    <row r="16" spans="1:12" x14ac:dyDescent="0.25">
      <c r="A16" s="78" t="s">
        <v>371</v>
      </c>
      <c r="B16" s="79"/>
      <c r="C16" s="79"/>
      <c r="D16" s="14" t="s">
        <v>182</v>
      </c>
      <c r="E16" s="24">
        <v>45716</v>
      </c>
      <c r="F16" s="7" t="s">
        <v>146</v>
      </c>
      <c r="G16" s="7"/>
      <c r="H16" s="7">
        <v>1798508</v>
      </c>
      <c r="I16" s="7" t="s">
        <v>372</v>
      </c>
      <c r="J16" s="43">
        <v>1102</v>
      </c>
      <c r="K16" s="11"/>
      <c r="L16" s="44"/>
    </row>
    <row r="17" spans="1:12" ht="15.75" thickBot="1" x14ac:dyDescent="0.3">
      <c r="A17" s="97" t="s">
        <v>373</v>
      </c>
      <c r="B17" s="98"/>
      <c r="C17" s="99"/>
      <c r="D17" s="45" t="s">
        <v>374</v>
      </c>
      <c r="E17" s="55">
        <v>45744</v>
      </c>
      <c r="F17" s="56" t="s">
        <v>146</v>
      </c>
      <c r="G17" s="56"/>
      <c r="H17" s="56" t="s">
        <v>375</v>
      </c>
      <c r="I17" s="56" t="s">
        <v>376</v>
      </c>
      <c r="J17" s="57">
        <v>950.02</v>
      </c>
      <c r="K17" s="58"/>
      <c r="L17" s="47"/>
    </row>
    <row r="18" spans="1:12" ht="15" customHeight="1" thickBot="1" x14ac:dyDescent="0.3">
      <c r="A18" s="80" t="s">
        <v>91</v>
      </c>
      <c r="B18" s="81"/>
      <c r="C18" s="81"/>
      <c r="D18" s="81"/>
      <c r="E18" s="81"/>
      <c r="F18" s="81"/>
      <c r="G18" s="81"/>
      <c r="H18" s="81"/>
      <c r="I18" s="81"/>
      <c r="J18" s="39">
        <f>SUM(J13:J17)</f>
        <v>2330.13</v>
      </c>
      <c r="K18" s="39">
        <f>SUM(K13:K17)</f>
        <v>10772.92</v>
      </c>
      <c r="L18" s="46">
        <f>J18+K18</f>
        <v>13103.05</v>
      </c>
    </row>
    <row r="19" spans="1:12" x14ac:dyDescent="0.25">
      <c r="A19" s="78" t="s">
        <v>428</v>
      </c>
      <c r="B19" s="79"/>
      <c r="C19" s="79"/>
      <c r="D19" s="14" t="s">
        <v>312</v>
      </c>
      <c r="E19" s="24">
        <v>45759</v>
      </c>
      <c r="F19" s="7" t="s">
        <v>146</v>
      </c>
      <c r="G19" s="7"/>
      <c r="H19" s="7"/>
      <c r="I19" s="7">
        <v>139669</v>
      </c>
      <c r="J19" s="43">
        <v>14465.2</v>
      </c>
      <c r="K19" s="11"/>
      <c r="L19" s="44">
        <f>J19+J20</f>
        <v>14765.2</v>
      </c>
    </row>
    <row r="20" spans="1:12" ht="15" customHeight="1" x14ac:dyDescent="0.25">
      <c r="A20" s="78" t="s">
        <v>429</v>
      </c>
      <c r="B20" s="79"/>
      <c r="C20" s="79"/>
      <c r="D20" s="14"/>
      <c r="E20" s="24">
        <v>45759</v>
      </c>
      <c r="F20" s="7" t="s">
        <v>146</v>
      </c>
      <c r="G20" s="7"/>
      <c r="H20" s="7"/>
      <c r="I20" s="7"/>
      <c r="J20" s="43">
        <v>300</v>
      </c>
      <c r="K20" s="11"/>
      <c r="L20" s="44"/>
    </row>
    <row r="21" spans="1:12" ht="15" customHeight="1" x14ac:dyDescent="0.25">
      <c r="A21" s="78" t="s">
        <v>447</v>
      </c>
      <c r="B21" s="79"/>
      <c r="C21" s="79"/>
      <c r="D21" s="14" t="s">
        <v>448</v>
      </c>
      <c r="E21" s="24">
        <v>45769</v>
      </c>
      <c r="F21" s="7" t="s">
        <v>146</v>
      </c>
      <c r="G21" s="7"/>
      <c r="H21" s="7"/>
      <c r="I21" s="7" t="s">
        <v>449</v>
      </c>
      <c r="J21" s="43">
        <v>1157.4100000000001</v>
      </c>
      <c r="K21" s="11"/>
      <c r="L21" s="44">
        <f>J21+K22+J23</f>
        <v>6689.48</v>
      </c>
    </row>
    <row r="22" spans="1:12" ht="15.75" customHeight="1" x14ac:dyDescent="0.25">
      <c r="A22" s="78" t="s">
        <v>454</v>
      </c>
      <c r="B22" s="79"/>
      <c r="C22" s="79"/>
      <c r="D22" s="14" t="s">
        <v>48</v>
      </c>
      <c r="E22" s="24">
        <v>45770</v>
      </c>
      <c r="F22" s="7" t="s">
        <v>14</v>
      </c>
      <c r="G22" s="7"/>
      <c r="H22" s="7">
        <v>30347</v>
      </c>
      <c r="I22" s="7">
        <v>85808</v>
      </c>
      <c r="J22" s="43"/>
      <c r="K22" s="11">
        <v>1124.07</v>
      </c>
      <c r="L22" s="44"/>
    </row>
    <row r="23" spans="1:12" ht="15.75" customHeight="1" x14ac:dyDescent="0.25">
      <c r="A23" s="97" t="s">
        <v>468</v>
      </c>
      <c r="B23" s="98"/>
      <c r="C23" s="99"/>
      <c r="D23" s="45" t="s">
        <v>469</v>
      </c>
      <c r="E23" s="55">
        <v>45772</v>
      </c>
      <c r="F23" s="56" t="s">
        <v>146</v>
      </c>
      <c r="G23" s="56"/>
      <c r="H23" s="56">
        <v>1072</v>
      </c>
      <c r="I23" s="56">
        <v>5776</v>
      </c>
      <c r="J23" s="57">
        <v>4408</v>
      </c>
      <c r="K23" s="58"/>
      <c r="L23" s="47"/>
    </row>
    <row r="24" spans="1:12" ht="15.75" customHeight="1" x14ac:dyDescent="0.25">
      <c r="A24" s="97" t="s">
        <v>485</v>
      </c>
      <c r="B24" s="98"/>
      <c r="C24" s="99"/>
      <c r="D24" s="45" t="s">
        <v>150</v>
      </c>
      <c r="E24" s="55">
        <v>45775</v>
      </c>
      <c r="F24" s="56" t="s">
        <v>14</v>
      </c>
      <c r="G24" s="56"/>
      <c r="H24" s="56">
        <v>45098</v>
      </c>
      <c r="I24" s="56" t="s">
        <v>486</v>
      </c>
      <c r="J24" s="57"/>
      <c r="K24" s="58">
        <v>1351.34</v>
      </c>
      <c r="L24" s="47">
        <f>K24+J25+J26+J27+K28+K29</f>
        <v>4604.2400000000007</v>
      </c>
    </row>
    <row r="25" spans="1:12" ht="15.75" customHeight="1" x14ac:dyDescent="0.25">
      <c r="A25" s="97" t="s">
        <v>441</v>
      </c>
      <c r="B25" s="98"/>
      <c r="C25" s="99"/>
      <c r="D25" s="45" t="s">
        <v>487</v>
      </c>
      <c r="E25" s="55">
        <v>45775</v>
      </c>
      <c r="F25" s="56" t="s">
        <v>146</v>
      </c>
      <c r="G25" s="56"/>
      <c r="H25" s="56"/>
      <c r="I25" s="56" t="s">
        <v>488</v>
      </c>
      <c r="J25" s="57">
        <v>1284.6300000000001</v>
      </c>
      <c r="K25" s="58"/>
      <c r="L25" s="47"/>
    </row>
    <row r="26" spans="1:12" ht="15.75" customHeight="1" x14ac:dyDescent="0.25">
      <c r="A26" s="97" t="s">
        <v>489</v>
      </c>
      <c r="B26" s="98"/>
      <c r="C26" s="99"/>
      <c r="D26" s="45" t="s">
        <v>166</v>
      </c>
      <c r="E26" s="55">
        <v>45776</v>
      </c>
      <c r="F26" s="56" t="s">
        <v>146</v>
      </c>
      <c r="G26" s="56"/>
      <c r="H26" s="56"/>
      <c r="I26" s="56">
        <v>70050</v>
      </c>
      <c r="J26" s="57">
        <v>600</v>
      </c>
      <c r="K26" s="58"/>
      <c r="L26" s="47"/>
    </row>
    <row r="27" spans="1:12" ht="15.75" customHeight="1" x14ac:dyDescent="0.25">
      <c r="A27" s="97" t="s">
        <v>490</v>
      </c>
      <c r="B27" s="98"/>
      <c r="C27" s="99"/>
      <c r="D27" s="45" t="s">
        <v>491</v>
      </c>
      <c r="E27" s="55">
        <v>45776</v>
      </c>
      <c r="F27" s="56" t="s">
        <v>146</v>
      </c>
      <c r="G27" s="56"/>
      <c r="H27" s="56"/>
      <c r="I27" s="56" t="s">
        <v>492</v>
      </c>
      <c r="J27" s="57">
        <v>798</v>
      </c>
      <c r="K27" s="58"/>
      <c r="L27" s="47"/>
    </row>
    <row r="28" spans="1:12" ht="15.75" customHeight="1" x14ac:dyDescent="0.25">
      <c r="A28" s="97" t="s">
        <v>493</v>
      </c>
      <c r="B28" s="98"/>
      <c r="C28" s="99"/>
      <c r="D28" s="45" t="s">
        <v>148</v>
      </c>
      <c r="E28" s="55">
        <v>45777</v>
      </c>
      <c r="F28" s="56" t="s">
        <v>14</v>
      </c>
      <c r="G28" s="56"/>
      <c r="H28" s="56">
        <v>360551</v>
      </c>
      <c r="I28" s="56" t="s">
        <v>494</v>
      </c>
      <c r="J28" s="57"/>
      <c r="K28" s="58">
        <v>447.06</v>
      </c>
      <c r="L28" s="47"/>
    </row>
    <row r="29" spans="1:12" ht="15.75" customHeight="1" thickBot="1" x14ac:dyDescent="0.3">
      <c r="A29" s="97" t="s">
        <v>496</v>
      </c>
      <c r="B29" s="98"/>
      <c r="C29" s="99"/>
      <c r="D29" s="45" t="s">
        <v>150</v>
      </c>
      <c r="E29" s="55">
        <v>45777</v>
      </c>
      <c r="F29" s="56" t="s">
        <v>14</v>
      </c>
      <c r="G29" s="56"/>
      <c r="H29" s="56">
        <v>4511</v>
      </c>
      <c r="I29" s="56" t="s">
        <v>495</v>
      </c>
      <c r="J29" s="57"/>
      <c r="K29" s="58">
        <v>123.21</v>
      </c>
      <c r="L29" s="47"/>
    </row>
    <row r="30" spans="1:12" ht="15.75" thickBot="1" x14ac:dyDescent="0.3">
      <c r="A30" s="80" t="s">
        <v>92</v>
      </c>
      <c r="B30" s="81"/>
      <c r="C30" s="81"/>
      <c r="D30" s="81"/>
      <c r="E30" s="81"/>
      <c r="F30" s="81"/>
      <c r="G30" s="81"/>
      <c r="H30" s="81"/>
      <c r="I30" s="81"/>
      <c r="J30" s="39">
        <f>SUM(J19:J29)</f>
        <v>23013.24</v>
      </c>
      <c r="K30" s="39">
        <f>SUM(K19:K29)</f>
        <v>3045.68</v>
      </c>
      <c r="L30" s="46">
        <f>J30+K30</f>
        <v>26058.920000000002</v>
      </c>
    </row>
    <row r="31" spans="1:12" x14ac:dyDescent="0.25">
      <c r="A31" s="78" t="s">
        <v>523</v>
      </c>
      <c r="B31" s="79"/>
      <c r="C31" s="79"/>
      <c r="D31" s="14" t="s">
        <v>48</v>
      </c>
      <c r="E31" s="24">
        <v>45782</v>
      </c>
      <c r="F31" s="7" t="s">
        <v>14</v>
      </c>
      <c r="G31" s="7" t="s">
        <v>524</v>
      </c>
      <c r="H31" s="7">
        <v>30531</v>
      </c>
      <c r="I31" s="7">
        <v>86243</v>
      </c>
      <c r="J31" s="43"/>
      <c r="K31" s="11">
        <v>6438</v>
      </c>
      <c r="L31" s="44">
        <f>K31+K32</f>
        <v>15196</v>
      </c>
    </row>
    <row r="32" spans="1:12" x14ac:dyDescent="0.25">
      <c r="A32" s="78" t="s">
        <v>552</v>
      </c>
      <c r="B32" s="79"/>
      <c r="C32" s="79"/>
      <c r="D32" s="14" t="s">
        <v>553</v>
      </c>
      <c r="E32" s="24">
        <v>45786</v>
      </c>
      <c r="F32" s="7" t="s">
        <v>14</v>
      </c>
      <c r="G32" s="7" t="s">
        <v>554</v>
      </c>
      <c r="H32" s="7"/>
      <c r="I32" s="7">
        <v>5413</v>
      </c>
      <c r="J32" s="43"/>
      <c r="K32" s="11">
        <v>8758</v>
      </c>
      <c r="L32" s="44"/>
    </row>
    <row r="33" spans="1:12" s="23" customFormat="1" ht="15.75" customHeight="1" x14ac:dyDescent="0.25">
      <c r="A33" s="78" t="s">
        <v>572</v>
      </c>
      <c r="B33" s="79"/>
      <c r="C33" s="79"/>
      <c r="D33" s="14" t="s">
        <v>312</v>
      </c>
      <c r="E33" s="24">
        <v>45790</v>
      </c>
      <c r="F33" s="7" t="s">
        <v>146</v>
      </c>
      <c r="G33" s="7" t="s">
        <v>573</v>
      </c>
      <c r="H33" s="7">
        <v>2561</v>
      </c>
      <c r="I33" s="7" t="s">
        <v>574</v>
      </c>
      <c r="J33" s="43">
        <v>14790</v>
      </c>
      <c r="K33" s="11"/>
      <c r="L33" s="44">
        <f>J33+K34</f>
        <v>15694.83</v>
      </c>
    </row>
    <row r="34" spans="1:12" s="23" customFormat="1" ht="15.75" customHeight="1" x14ac:dyDescent="0.25">
      <c r="A34" s="97" t="s">
        <v>579</v>
      </c>
      <c r="B34" s="98"/>
      <c r="C34" s="99"/>
      <c r="D34" s="14" t="s">
        <v>148</v>
      </c>
      <c r="E34" s="24">
        <v>45792</v>
      </c>
      <c r="F34" s="7" t="s">
        <v>14</v>
      </c>
      <c r="G34" s="7" t="s">
        <v>580</v>
      </c>
      <c r="H34" s="7">
        <v>361146</v>
      </c>
      <c r="I34" s="7">
        <v>241265</v>
      </c>
      <c r="J34" s="43"/>
      <c r="K34" s="11">
        <v>904.83</v>
      </c>
      <c r="L34" s="44"/>
    </row>
    <row r="35" spans="1:12" ht="15.75" thickBot="1" x14ac:dyDescent="0.3">
      <c r="A35" s="78" t="s">
        <v>584</v>
      </c>
      <c r="B35" s="79"/>
      <c r="C35" s="79"/>
      <c r="D35" s="14" t="s">
        <v>148</v>
      </c>
      <c r="E35" s="24">
        <v>45796</v>
      </c>
      <c r="F35" s="7" t="s">
        <v>14</v>
      </c>
      <c r="G35" s="7" t="s">
        <v>585</v>
      </c>
      <c r="H35" s="7">
        <v>361257</v>
      </c>
      <c r="I35" s="7" t="s">
        <v>586</v>
      </c>
      <c r="J35" s="43"/>
      <c r="K35" s="11">
        <v>533.23</v>
      </c>
      <c r="L35" s="44">
        <f>K35</f>
        <v>533.23</v>
      </c>
    </row>
    <row r="36" spans="1:12" ht="15" customHeight="1" thickBot="1" x14ac:dyDescent="0.3">
      <c r="A36" s="80" t="s">
        <v>26</v>
      </c>
      <c r="B36" s="81"/>
      <c r="C36" s="81"/>
      <c r="D36" s="81"/>
      <c r="E36" s="81"/>
      <c r="F36" s="81"/>
      <c r="G36" s="81"/>
      <c r="H36" s="81"/>
      <c r="I36" s="81"/>
      <c r="J36" s="39">
        <f>SUM(J31:J35)</f>
        <v>14790</v>
      </c>
      <c r="K36" s="39">
        <f>SUM(K31:K35)</f>
        <v>16634.060000000001</v>
      </c>
      <c r="L36" s="46">
        <f>J36+K36</f>
        <v>31424.06</v>
      </c>
    </row>
    <row r="37" spans="1:12" ht="15.75" thickBot="1" x14ac:dyDescent="0.3">
      <c r="A37" s="78"/>
      <c r="B37" s="79"/>
      <c r="C37" s="79"/>
      <c r="D37" s="14"/>
      <c r="E37" s="24"/>
      <c r="F37" s="7"/>
      <c r="G37" s="7"/>
      <c r="H37" s="7"/>
      <c r="I37" s="7"/>
      <c r="J37" s="43"/>
      <c r="K37" s="11"/>
      <c r="L37" s="44"/>
    </row>
    <row r="38" spans="1:12" ht="15" customHeight="1" thickBot="1" x14ac:dyDescent="0.3">
      <c r="A38" s="80" t="s">
        <v>89</v>
      </c>
      <c r="B38" s="81"/>
      <c r="C38" s="81"/>
      <c r="D38" s="81"/>
      <c r="E38" s="81"/>
      <c r="F38" s="81"/>
      <c r="G38" s="81"/>
      <c r="H38" s="81"/>
      <c r="I38" s="81"/>
      <c r="J38" s="39">
        <f>SUM(J37:J37)</f>
        <v>0</v>
      </c>
      <c r="K38" s="39">
        <f>SUM(K37:K37)</f>
        <v>0</v>
      </c>
      <c r="L38" s="46">
        <f>J38+K38</f>
        <v>0</v>
      </c>
    </row>
    <row r="39" spans="1:12" x14ac:dyDescent="0.25">
      <c r="A39" s="78"/>
      <c r="B39" s="79"/>
      <c r="C39" s="79"/>
      <c r="D39" s="14"/>
      <c r="E39" s="24"/>
      <c r="F39" s="7"/>
      <c r="G39" s="7"/>
      <c r="H39" s="7"/>
      <c r="I39" s="7"/>
      <c r="J39" s="43"/>
      <c r="K39" s="11"/>
      <c r="L39" s="44"/>
    </row>
    <row r="40" spans="1:12" ht="15" customHeight="1" x14ac:dyDescent="0.25">
      <c r="A40" s="78"/>
      <c r="B40" s="79"/>
      <c r="C40" s="79"/>
      <c r="D40" s="14"/>
      <c r="E40" s="24"/>
      <c r="F40" s="7"/>
      <c r="G40" s="7"/>
      <c r="H40" s="7"/>
      <c r="I40" s="7"/>
      <c r="J40" s="43"/>
      <c r="K40" s="11"/>
      <c r="L40" s="44"/>
    </row>
    <row r="41" spans="1:12" x14ac:dyDescent="0.25">
      <c r="A41" s="78"/>
      <c r="B41" s="79"/>
      <c r="C41" s="79"/>
      <c r="D41" s="14"/>
      <c r="E41" s="24"/>
      <c r="F41" s="7"/>
      <c r="G41" s="7"/>
      <c r="H41" s="7"/>
      <c r="I41" s="7"/>
      <c r="J41" s="43"/>
      <c r="K41" s="11"/>
      <c r="L41" s="44"/>
    </row>
    <row r="42" spans="1:12" ht="15" customHeight="1" x14ac:dyDescent="0.25">
      <c r="A42" s="85"/>
      <c r="B42" s="86"/>
      <c r="C42" s="86"/>
      <c r="D42" s="20"/>
      <c r="E42" s="21"/>
      <c r="F42" s="20"/>
      <c r="G42" s="20"/>
      <c r="H42" s="20"/>
      <c r="I42" s="20"/>
      <c r="J42" s="38"/>
      <c r="K42" s="22"/>
      <c r="L42" s="48"/>
    </row>
    <row r="43" spans="1:12" ht="15.75" thickBot="1" x14ac:dyDescent="0.3">
      <c r="A43" s="78"/>
      <c r="B43" s="79"/>
      <c r="C43" s="79"/>
      <c r="D43" s="14"/>
      <c r="E43" s="24"/>
      <c r="F43" s="7"/>
      <c r="G43" s="7"/>
      <c r="H43" s="7"/>
      <c r="I43" s="7"/>
      <c r="J43" s="43"/>
      <c r="K43" s="11"/>
      <c r="L43" s="44"/>
    </row>
    <row r="44" spans="1:12" ht="15.75" thickBot="1" x14ac:dyDescent="0.3">
      <c r="A44" s="80" t="s">
        <v>52</v>
      </c>
      <c r="B44" s="81"/>
      <c r="C44" s="81"/>
      <c r="D44" s="81"/>
      <c r="E44" s="81"/>
      <c r="F44" s="81"/>
      <c r="G44" s="81"/>
      <c r="H44" s="81"/>
      <c r="I44" s="81"/>
      <c r="J44" s="39">
        <f>SUM(J39:J43)</f>
        <v>0</v>
      </c>
      <c r="K44" s="39">
        <f>SUM(K39:K43)</f>
        <v>0</v>
      </c>
      <c r="L44" s="46">
        <f>J44+K44</f>
        <v>0</v>
      </c>
    </row>
    <row r="45" spans="1:12" x14ac:dyDescent="0.25">
      <c r="A45" s="78"/>
      <c r="B45" s="79"/>
      <c r="C45" s="79"/>
      <c r="D45" s="14"/>
      <c r="E45" s="24"/>
      <c r="F45" s="7"/>
      <c r="G45" s="7"/>
      <c r="H45" s="7"/>
      <c r="I45" s="7"/>
      <c r="J45" s="43"/>
      <c r="K45" s="11"/>
      <c r="L45" s="44"/>
    </row>
    <row r="46" spans="1:12" x14ac:dyDescent="0.25">
      <c r="A46" s="78"/>
      <c r="B46" s="79"/>
      <c r="C46" s="79"/>
      <c r="D46" s="14"/>
      <c r="E46" s="24"/>
      <c r="F46" s="7"/>
      <c r="G46" s="7"/>
      <c r="H46" s="7"/>
      <c r="I46" s="7"/>
      <c r="J46" s="43"/>
      <c r="K46" s="11"/>
      <c r="L46" s="44"/>
    </row>
    <row r="47" spans="1:12" x14ac:dyDescent="0.25">
      <c r="A47" s="85"/>
      <c r="B47" s="86"/>
      <c r="C47" s="86"/>
      <c r="D47" s="20"/>
      <c r="E47" s="21"/>
      <c r="F47" s="20"/>
      <c r="G47" s="20"/>
      <c r="H47" s="20"/>
      <c r="I47" s="20"/>
      <c r="J47" s="38"/>
      <c r="K47" s="22"/>
      <c r="L47" s="48"/>
    </row>
    <row r="48" spans="1:12" x14ac:dyDescent="0.25">
      <c r="A48" s="83"/>
      <c r="B48" s="84"/>
      <c r="C48" s="84"/>
      <c r="D48" s="42"/>
      <c r="E48" s="13"/>
      <c r="F48" s="8"/>
      <c r="G48" s="8"/>
      <c r="H48" s="8"/>
      <c r="I48" s="8"/>
      <c r="J48" s="35"/>
      <c r="K48" s="11"/>
      <c r="L48" s="44"/>
    </row>
    <row r="49" spans="1:12" ht="15.75" thickBot="1" x14ac:dyDescent="0.3">
      <c r="A49" s="78"/>
      <c r="B49" s="79"/>
      <c r="C49" s="79"/>
      <c r="D49" s="14"/>
      <c r="E49" s="24"/>
      <c r="F49" s="7"/>
      <c r="G49" s="7"/>
      <c r="H49" s="7"/>
      <c r="I49" s="7"/>
      <c r="J49" s="43"/>
      <c r="K49" s="11"/>
      <c r="L49" s="44"/>
    </row>
    <row r="50" spans="1:12" ht="15.75" thickBot="1" x14ac:dyDescent="0.3">
      <c r="A50" s="80" t="s">
        <v>55</v>
      </c>
      <c r="B50" s="81"/>
      <c r="C50" s="81"/>
      <c r="D50" s="81"/>
      <c r="E50" s="81"/>
      <c r="F50" s="81"/>
      <c r="G50" s="81"/>
      <c r="H50" s="81"/>
      <c r="I50" s="81"/>
      <c r="J50" s="39">
        <f>SUM(J45:J49)</f>
        <v>0</v>
      </c>
      <c r="K50" s="39">
        <f>SUM(K45:K49)</f>
        <v>0</v>
      </c>
      <c r="L50" s="46">
        <f>J50+K50</f>
        <v>0</v>
      </c>
    </row>
    <row r="51" spans="1:12" x14ac:dyDescent="0.25">
      <c r="A51" s="78"/>
      <c r="B51" s="79"/>
      <c r="C51" s="79"/>
      <c r="D51" s="14"/>
      <c r="E51" s="24"/>
      <c r="F51" s="7"/>
      <c r="G51" s="7"/>
      <c r="H51" s="7"/>
      <c r="I51" s="7"/>
      <c r="J51" s="43"/>
      <c r="K51" s="11"/>
      <c r="L51" s="44"/>
    </row>
    <row r="52" spans="1:12" x14ac:dyDescent="0.25">
      <c r="A52" s="78"/>
      <c r="B52" s="79"/>
      <c r="C52" s="79"/>
      <c r="D52" s="14"/>
      <c r="E52" s="24"/>
      <c r="F52" s="7"/>
      <c r="G52" s="7"/>
      <c r="H52" s="7"/>
      <c r="I52" s="7"/>
      <c r="J52" s="43"/>
      <c r="K52" s="11"/>
      <c r="L52" s="44"/>
    </row>
    <row r="53" spans="1:12" x14ac:dyDescent="0.25">
      <c r="A53" s="85"/>
      <c r="B53" s="86"/>
      <c r="C53" s="86"/>
      <c r="D53" s="20"/>
      <c r="E53" s="21"/>
      <c r="F53" s="20"/>
      <c r="G53" s="20"/>
      <c r="H53" s="20"/>
      <c r="I53" s="20"/>
      <c r="J53" s="38"/>
      <c r="K53" s="22"/>
      <c r="L53" s="48"/>
    </row>
    <row r="54" spans="1:12" x14ac:dyDescent="0.25">
      <c r="A54" s="83"/>
      <c r="B54" s="84"/>
      <c r="C54" s="84"/>
      <c r="D54" s="42"/>
      <c r="E54" s="13"/>
      <c r="F54" s="8"/>
      <c r="G54" s="8"/>
      <c r="H54" s="8"/>
      <c r="I54" s="8"/>
      <c r="J54" s="35"/>
      <c r="K54" s="11"/>
      <c r="L54" s="44"/>
    </row>
    <row r="55" spans="1:12" ht="15.75" thickBot="1" x14ac:dyDescent="0.3">
      <c r="A55" s="83"/>
      <c r="B55" s="84"/>
      <c r="C55" s="84"/>
      <c r="D55" s="42"/>
      <c r="E55" s="13"/>
      <c r="F55" s="8"/>
      <c r="G55" s="8"/>
      <c r="H55" s="8"/>
      <c r="I55" s="8"/>
      <c r="J55" s="35"/>
      <c r="K55" s="10"/>
      <c r="L55" s="36"/>
    </row>
    <row r="56" spans="1:12" ht="15.75" thickBot="1" x14ac:dyDescent="0.3">
      <c r="A56" s="80" t="s">
        <v>62</v>
      </c>
      <c r="B56" s="81"/>
      <c r="C56" s="81"/>
      <c r="D56" s="81"/>
      <c r="E56" s="81"/>
      <c r="F56" s="81"/>
      <c r="G56" s="81"/>
      <c r="H56" s="81"/>
      <c r="I56" s="81"/>
      <c r="J56" s="39">
        <f>SUM(J51:J55)</f>
        <v>0</v>
      </c>
      <c r="K56" s="39">
        <f>SUM(K51:K55)</f>
        <v>0</v>
      </c>
      <c r="L56" s="46">
        <f>J56+K56</f>
        <v>0</v>
      </c>
    </row>
    <row r="57" spans="1:12" x14ac:dyDescent="0.25">
      <c r="A57" s="78"/>
      <c r="B57" s="79"/>
      <c r="C57" s="79"/>
      <c r="D57" s="14"/>
      <c r="E57" s="24"/>
      <c r="F57" s="7"/>
      <c r="G57" s="7"/>
      <c r="H57" s="7"/>
      <c r="I57" s="7"/>
      <c r="J57" s="43"/>
      <c r="K57" s="11"/>
      <c r="L57" s="44"/>
    </row>
    <row r="58" spans="1:12" x14ac:dyDescent="0.25">
      <c r="A58" s="78"/>
      <c r="B58" s="79"/>
      <c r="C58" s="79"/>
      <c r="D58" s="14"/>
      <c r="E58" s="24"/>
      <c r="F58" s="7"/>
      <c r="G58" s="7"/>
      <c r="H58" s="7"/>
      <c r="I58" s="7"/>
      <c r="J58" s="43"/>
      <c r="K58" s="11"/>
      <c r="L58" s="44"/>
    </row>
    <row r="59" spans="1:12" x14ac:dyDescent="0.25">
      <c r="A59" s="85"/>
      <c r="B59" s="86"/>
      <c r="C59" s="86"/>
      <c r="D59" s="20"/>
      <c r="E59" s="21"/>
      <c r="F59" s="20"/>
      <c r="G59" s="20"/>
      <c r="H59" s="20"/>
      <c r="I59" s="20"/>
      <c r="J59" s="38"/>
      <c r="K59" s="22"/>
      <c r="L59" s="48"/>
    </row>
    <row r="60" spans="1:12" x14ac:dyDescent="0.25">
      <c r="A60" s="83"/>
      <c r="B60" s="84"/>
      <c r="C60" s="84"/>
      <c r="D60" s="42"/>
      <c r="E60" s="13"/>
      <c r="F60" s="8"/>
      <c r="G60" s="8"/>
      <c r="H60" s="8"/>
      <c r="I60" s="8"/>
      <c r="J60" s="35"/>
      <c r="K60" s="11"/>
      <c r="L60" s="44"/>
    </row>
    <row r="61" spans="1:12" ht="15.75" thickBot="1" x14ac:dyDescent="0.3">
      <c r="A61" s="78"/>
      <c r="B61" s="79"/>
      <c r="C61" s="79"/>
      <c r="D61" s="14"/>
      <c r="E61" s="24"/>
      <c r="F61" s="7"/>
      <c r="G61" s="7"/>
      <c r="H61" s="7"/>
      <c r="I61" s="7"/>
      <c r="J61" s="43"/>
      <c r="K61" s="11"/>
      <c r="L61" s="44"/>
    </row>
    <row r="62" spans="1:12" ht="15.75" thickBot="1" x14ac:dyDescent="0.3">
      <c r="A62" s="80" t="s">
        <v>68</v>
      </c>
      <c r="B62" s="81"/>
      <c r="C62" s="81"/>
      <c r="D62" s="81"/>
      <c r="E62" s="81"/>
      <c r="F62" s="81"/>
      <c r="G62" s="81"/>
      <c r="H62" s="81"/>
      <c r="I62" s="81"/>
      <c r="J62" s="39">
        <f>SUM(J57:J61)</f>
        <v>0</v>
      </c>
      <c r="K62" s="39">
        <f>SUM(K57:K61)</f>
        <v>0</v>
      </c>
      <c r="L62" s="46">
        <f>J62+K62</f>
        <v>0</v>
      </c>
    </row>
    <row r="63" spans="1:12" x14ac:dyDescent="0.25">
      <c r="A63" s="78"/>
      <c r="B63" s="79"/>
      <c r="C63" s="79"/>
      <c r="D63" s="14"/>
      <c r="E63" s="24"/>
      <c r="F63" s="7"/>
      <c r="G63" s="7"/>
      <c r="H63" s="7"/>
      <c r="I63" s="7"/>
      <c r="J63" s="43"/>
      <c r="K63" s="11"/>
      <c r="L63" s="44"/>
    </row>
    <row r="64" spans="1:12" x14ac:dyDescent="0.25">
      <c r="A64" s="78"/>
      <c r="B64" s="79"/>
      <c r="C64" s="79"/>
      <c r="D64" s="14"/>
      <c r="E64" s="24"/>
      <c r="F64" s="7"/>
      <c r="G64" s="7"/>
      <c r="H64" s="7"/>
      <c r="I64" s="7"/>
      <c r="J64" s="43"/>
      <c r="K64" s="11"/>
      <c r="L64" s="44"/>
    </row>
    <row r="65" spans="1:12" x14ac:dyDescent="0.25">
      <c r="A65" s="78"/>
      <c r="B65" s="79"/>
      <c r="C65" s="79"/>
      <c r="D65" s="14"/>
      <c r="E65" s="24"/>
      <c r="F65" s="7"/>
      <c r="G65" s="7"/>
      <c r="H65" s="7"/>
      <c r="I65" s="7"/>
      <c r="J65" s="43"/>
      <c r="K65" s="11"/>
      <c r="L65" s="44"/>
    </row>
    <row r="66" spans="1:12" x14ac:dyDescent="0.25">
      <c r="A66" s="85"/>
      <c r="B66" s="86"/>
      <c r="C66" s="86"/>
      <c r="D66" s="20"/>
      <c r="E66" s="21"/>
      <c r="F66" s="20"/>
      <c r="G66" s="20"/>
      <c r="H66" s="20"/>
      <c r="I66" s="20"/>
      <c r="J66" s="38"/>
      <c r="K66" s="22"/>
      <c r="L66" s="48"/>
    </row>
    <row r="67" spans="1:12" x14ac:dyDescent="0.25">
      <c r="A67" s="83"/>
      <c r="B67" s="84"/>
      <c r="C67" s="84"/>
      <c r="D67" s="42"/>
      <c r="E67" s="13"/>
      <c r="F67" s="8"/>
      <c r="G67" s="8"/>
      <c r="H67" s="8"/>
      <c r="I67" s="8"/>
      <c r="J67" s="35"/>
      <c r="K67" s="11"/>
      <c r="L67" s="44"/>
    </row>
    <row r="68" spans="1:12" ht="15.75" thickBot="1" x14ac:dyDescent="0.3">
      <c r="A68" s="78"/>
      <c r="B68" s="79"/>
      <c r="C68" s="79"/>
      <c r="D68" s="14"/>
      <c r="E68" s="24"/>
      <c r="F68" s="7"/>
      <c r="G68" s="7"/>
      <c r="H68" s="7"/>
      <c r="I68" s="7"/>
      <c r="J68" s="11"/>
      <c r="K68" s="11"/>
      <c r="L68" s="44"/>
    </row>
    <row r="69" spans="1:12" ht="15.75" thickBot="1" x14ac:dyDescent="0.3">
      <c r="A69" s="80" t="s">
        <v>73</v>
      </c>
      <c r="B69" s="81"/>
      <c r="C69" s="81"/>
      <c r="D69" s="81"/>
      <c r="E69" s="81"/>
      <c r="F69" s="81"/>
      <c r="G69" s="81"/>
      <c r="H69" s="81"/>
      <c r="I69" s="81"/>
      <c r="J69" s="39">
        <f>SUM(J64:J68)</f>
        <v>0</v>
      </c>
      <c r="K69" s="39">
        <f>SUM(K64:K68)</f>
        <v>0</v>
      </c>
      <c r="L69" s="46">
        <f>J69+K69</f>
        <v>0</v>
      </c>
    </row>
    <row r="70" spans="1:12" x14ac:dyDescent="0.25">
      <c r="A70" s="78"/>
      <c r="B70" s="79"/>
      <c r="C70" s="79"/>
      <c r="D70" s="14"/>
      <c r="E70" s="24"/>
      <c r="F70" s="7"/>
      <c r="G70" s="7"/>
      <c r="H70" s="7"/>
      <c r="I70" s="7"/>
      <c r="J70" s="43"/>
      <c r="K70" s="11"/>
      <c r="L70" s="44"/>
    </row>
    <row r="71" spans="1:12" x14ac:dyDescent="0.25">
      <c r="A71" s="78"/>
      <c r="B71" s="79"/>
      <c r="C71" s="79"/>
      <c r="D71" s="14"/>
      <c r="E71" s="24"/>
      <c r="F71" s="7"/>
      <c r="G71" s="7"/>
      <c r="H71" s="7"/>
      <c r="I71" s="7"/>
      <c r="J71" s="43"/>
      <c r="K71" s="11"/>
      <c r="L71" s="44"/>
    </row>
    <row r="72" spans="1:12" x14ac:dyDescent="0.25">
      <c r="A72" s="78"/>
      <c r="B72" s="79"/>
      <c r="C72" s="79"/>
      <c r="D72" s="14"/>
      <c r="E72" s="24"/>
      <c r="F72" s="7"/>
      <c r="G72" s="7"/>
      <c r="H72" s="7"/>
      <c r="I72" s="7"/>
      <c r="J72" s="43"/>
      <c r="K72" s="11"/>
      <c r="L72" s="44"/>
    </row>
    <row r="73" spans="1:12" x14ac:dyDescent="0.25">
      <c r="A73" s="78"/>
      <c r="B73" s="79"/>
      <c r="C73" s="79"/>
      <c r="D73" s="14"/>
      <c r="E73" s="24"/>
      <c r="F73" s="7"/>
      <c r="G73" s="7"/>
      <c r="H73" s="7"/>
      <c r="I73" s="7"/>
      <c r="J73" s="43"/>
      <c r="K73" s="11"/>
      <c r="L73" s="44"/>
    </row>
    <row r="74" spans="1:12" ht="15.75" thickBot="1" x14ac:dyDescent="0.3">
      <c r="A74" s="78"/>
      <c r="B74" s="79"/>
      <c r="C74" s="79"/>
      <c r="D74" s="14"/>
      <c r="E74" s="24"/>
      <c r="F74" s="7"/>
      <c r="G74" s="7"/>
      <c r="H74" s="7"/>
      <c r="I74" s="7"/>
      <c r="J74" s="43"/>
      <c r="K74" s="41"/>
      <c r="L74" s="44"/>
    </row>
    <row r="75" spans="1:12" ht="15.75" thickBot="1" x14ac:dyDescent="0.3">
      <c r="A75" s="80" t="s">
        <v>78</v>
      </c>
      <c r="B75" s="81"/>
      <c r="C75" s="81"/>
      <c r="D75" s="81"/>
      <c r="E75" s="81"/>
      <c r="F75" s="81"/>
      <c r="G75" s="81"/>
      <c r="H75" s="81"/>
      <c r="I75" s="82"/>
      <c r="J75" s="39">
        <f>SUM(J68:J74)</f>
        <v>0</v>
      </c>
      <c r="K75" s="39">
        <f>SUM(K68:K74)</f>
        <v>0</v>
      </c>
      <c r="L75" s="46">
        <f>J75+K75</f>
        <v>0</v>
      </c>
    </row>
    <row r="76" spans="1:12" x14ac:dyDescent="0.25">
      <c r="A76" s="78"/>
      <c r="B76" s="79"/>
      <c r="C76" s="79"/>
      <c r="D76" s="14"/>
      <c r="E76" s="24"/>
      <c r="F76" s="7"/>
      <c r="G76" s="7"/>
      <c r="H76" s="7"/>
      <c r="I76" s="7"/>
      <c r="J76" s="43"/>
      <c r="K76" s="11"/>
      <c r="L76" s="44"/>
    </row>
    <row r="77" spans="1:12" x14ac:dyDescent="0.25">
      <c r="A77" s="78"/>
      <c r="B77" s="79"/>
      <c r="C77" s="79"/>
      <c r="D77" s="14"/>
      <c r="E77" s="24"/>
      <c r="F77" s="7"/>
      <c r="G77" s="7"/>
      <c r="H77" s="7"/>
      <c r="I77" s="7"/>
      <c r="J77" s="49">
        <f>J10+J12+J18+J30+J36+J38+J44+J50+J56+J62+J69+J75</f>
        <v>67668.760000000009</v>
      </c>
      <c r="K77" s="49">
        <f>K10+K12+K18+K30+K36+K38+K44+K50+K56+K62+K69+K75</f>
        <v>39210.660000000003</v>
      </c>
      <c r="L77" s="50">
        <f>L10+L12+L18+L30+L36+L38+L44+L50+L56+L62+L69+L75</f>
        <v>106879.42</v>
      </c>
    </row>
    <row r="78" spans="1:12" ht="15.75" thickBot="1" x14ac:dyDescent="0.3">
      <c r="A78" s="76"/>
      <c r="B78" s="77"/>
      <c r="C78" s="77"/>
      <c r="D78" s="16"/>
      <c r="E78" s="25"/>
      <c r="F78" s="9"/>
      <c r="G78" s="9"/>
      <c r="H78" s="9"/>
      <c r="I78" s="9"/>
      <c r="J78" s="51"/>
      <c r="K78" s="12"/>
      <c r="L78" s="52"/>
    </row>
  </sheetData>
  <mergeCells count="75">
    <mergeCell ref="A20:C20"/>
    <mergeCell ref="A21:C21"/>
    <mergeCell ref="A30:I30"/>
    <mergeCell ref="A32:C32"/>
    <mergeCell ref="A35:C35"/>
    <mergeCell ref="A31:C31"/>
    <mergeCell ref="A33:C33"/>
    <mergeCell ref="A23:C23"/>
    <mergeCell ref="A24:C24"/>
    <mergeCell ref="A25:C25"/>
    <mergeCell ref="A26:C26"/>
    <mergeCell ref="A28:C28"/>
    <mergeCell ref="A27:C27"/>
    <mergeCell ref="A29:C29"/>
    <mergeCell ref="A34:C34"/>
    <mergeCell ref="A5:F5"/>
    <mergeCell ref="H5:L5"/>
    <mergeCell ref="A6:C6"/>
    <mergeCell ref="A7:C7"/>
    <mergeCell ref="A75:I75"/>
    <mergeCell ref="A51:C51"/>
    <mergeCell ref="A10:I10"/>
    <mergeCell ref="A12:I12"/>
    <mergeCell ref="A16:C16"/>
    <mergeCell ref="A18:I18"/>
    <mergeCell ref="A11:C11"/>
    <mergeCell ref="A22:C22"/>
    <mergeCell ref="A13:C13"/>
    <mergeCell ref="A65:C65"/>
    <mergeCell ref="A59:C59"/>
    <mergeCell ref="A19:C19"/>
    <mergeCell ref="A8:C8"/>
    <mergeCell ref="A9:C9"/>
    <mergeCell ref="A72:C72"/>
    <mergeCell ref="A73:C73"/>
    <mergeCell ref="A74:C74"/>
    <mergeCell ref="A66:C66"/>
    <mergeCell ref="A67:C67"/>
    <mergeCell ref="A68:C68"/>
    <mergeCell ref="A61:C61"/>
    <mergeCell ref="A47:C47"/>
    <mergeCell ref="A45:C45"/>
    <mergeCell ref="A14:C14"/>
    <mergeCell ref="A52:C52"/>
    <mergeCell ref="A15:C15"/>
    <mergeCell ref="A44:I44"/>
    <mergeCell ref="A17:C17"/>
    <mergeCell ref="A70:C70"/>
    <mergeCell ref="A49:C49"/>
    <mergeCell ref="A48:C48"/>
    <mergeCell ref="A78:C78"/>
    <mergeCell ref="A76:C76"/>
    <mergeCell ref="A77:C77"/>
    <mergeCell ref="A71:C71"/>
    <mergeCell ref="A63:C63"/>
    <mergeCell ref="A64:C64"/>
    <mergeCell ref="A53:C53"/>
    <mergeCell ref="A54:C54"/>
    <mergeCell ref="A57:C57"/>
    <mergeCell ref="A58:C58"/>
    <mergeCell ref="A60:C60"/>
    <mergeCell ref="A55:C55"/>
    <mergeCell ref="A69:I69"/>
    <mergeCell ref="A36:I36"/>
    <mergeCell ref="A50:I50"/>
    <mergeCell ref="A56:I56"/>
    <mergeCell ref="A62:I62"/>
    <mergeCell ref="A41:C41"/>
    <mergeCell ref="A46:C46"/>
    <mergeCell ref="A43:C43"/>
    <mergeCell ref="A42:C42"/>
    <mergeCell ref="A39:C39"/>
    <mergeCell ref="A40:C40"/>
    <mergeCell ref="A37:C37"/>
    <mergeCell ref="A38:I38"/>
  </mergeCells>
  <pageMargins left="0.31496062992125984" right="0.31496062992125984" top="0.35433070866141736" bottom="0.19685039370078741" header="0.31496062992125984" footer="0.31496062992125984"/>
  <pageSetup scale="58" orientation="landscape" horizontalDpi="300" verticalDpi="30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4:L83"/>
  <sheetViews>
    <sheetView view="pageBreakPreview" zoomScale="80" zoomScaleNormal="100" zoomScaleSheetLayoutView="80" workbookViewId="0">
      <pane ySplit="6" topLeftCell="A39" activePane="bottomLeft" state="frozen"/>
      <selection pane="bottomLeft" activeCell="L43" sqref="L43"/>
    </sheetView>
  </sheetViews>
  <sheetFormatPr baseColWidth="10" defaultColWidth="4" defaultRowHeight="15" x14ac:dyDescent="0.25"/>
  <cols>
    <col min="1" max="1" width="18.85546875" customWidth="1"/>
    <col min="2" max="2" width="18.7109375" customWidth="1"/>
    <col min="3" max="3" width="43.28515625" customWidth="1"/>
    <col min="4" max="4" width="18.42578125" customWidth="1"/>
    <col min="5" max="5" width="13.85546875" style="6" customWidth="1"/>
    <col min="6" max="7" width="17.7109375" style="6" customWidth="1"/>
    <col min="8" max="8" width="16.5703125" style="6" customWidth="1"/>
    <col min="9" max="9" width="13.7109375" style="6" customWidth="1"/>
    <col min="10" max="10" width="11.85546875" style="6" bestFit="1" customWidth="1"/>
    <col min="11" max="11" width="12.7109375" style="6" customWidth="1"/>
    <col min="12" max="12" width="17" customWidth="1"/>
  </cols>
  <sheetData>
    <row r="4" spans="1:12" ht="15.75" thickBot="1" x14ac:dyDescent="0.3"/>
    <row r="5" spans="1:12" ht="15" customHeight="1" thickBot="1" x14ac:dyDescent="0.3">
      <c r="A5" s="106" t="s">
        <v>25</v>
      </c>
      <c r="B5" s="107"/>
      <c r="C5" s="107"/>
      <c r="D5" s="107"/>
      <c r="E5" s="107"/>
      <c r="F5" s="108"/>
      <c r="G5" s="34"/>
      <c r="H5" s="87">
        <v>2025</v>
      </c>
      <c r="I5" s="88"/>
      <c r="J5" s="88"/>
      <c r="K5" s="88"/>
      <c r="L5" s="89"/>
    </row>
    <row r="6" spans="1:12" s="2" customFormat="1" ht="54" customHeight="1" thickBot="1" x14ac:dyDescent="0.3">
      <c r="A6" s="90" t="s">
        <v>3</v>
      </c>
      <c r="B6" s="91"/>
      <c r="C6" s="91"/>
      <c r="D6" s="5" t="s">
        <v>8</v>
      </c>
      <c r="E6" s="5" t="s">
        <v>7</v>
      </c>
      <c r="F6" s="5" t="s">
        <v>5</v>
      </c>
      <c r="G6" s="4" t="s">
        <v>40</v>
      </c>
      <c r="H6" s="4" t="s">
        <v>2</v>
      </c>
      <c r="I6" s="4" t="s">
        <v>0</v>
      </c>
      <c r="J6" s="4" t="s">
        <v>38</v>
      </c>
      <c r="K6" s="4" t="s">
        <v>39</v>
      </c>
      <c r="L6" s="4" t="s">
        <v>22</v>
      </c>
    </row>
    <row r="7" spans="1:12" s="1" customFormat="1" ht="15" customHeight="1" x14ac:dyDescent="0.25">
      <c r="A7" s="78" t="s">
        <v>142</v>
      </c>
      <c r="B7" s="79"/>
      <c r="C7" s="79"/>
      <c r="D7" s="14" t="s">
        <v>48</v>
      </c>
      <c r="E7" s="24">
        <v>45664</v>
      </c>
      <c r="F7" s="7" t="s">
        <v>14</v>
      </c>
      <c r="G7" s="7"/>
      <c r="H7" s="7">
        <v>28666</v>
      </c>
      <c r="I7" s="7">
        <v>81581</v>
      </c>
      <c r="J7" s="43"/>
      <c r="K7" s="11">
        <v>14070.15</v>
      </c>
      <c r="L7" s="44">
        <f>K7</f>
        <v>14070.15</v>
      </c>
    </row>
    <row r="8" spans="1:12" s="23" customFormat="1" ht="75" customHeight="1" thickBot="1" x14ac:dyDescent="0.3">
      <c r="A8" s="83" t="s">
        <v>171</v>
      </c>
      <c r="B8" s="84"/>
      <c r="C8" s="84"/>
      <c r="D8" s="42" t="s">
        <v>48</v>
      </c>
      <c r="E8" s="13">
        <v>45672</v>
      </c>
      <c r="F8" s="8" t="s">
        <v>14</v>
      </c>
      <c r="G8" s="8"/>
      <c r="H8" s="8">
        <v>28798</v>
      </c>
      <c r="I8" s="8">
        <v>81899</v>
      </c>
      <c r="J8" s="35"/>
      <c r="K8" s="10">
        <v>13901.47</v>
      </c>
      <c r="L8" s="36">
        <f>K8</f>
        <v>13901.47</v>
      </c>
    </row>
    <row r="9" spans="1:12" ht="15.75" customHeight="1" thickBot="1" x14ac:dyDescent="0.3">
      <c r="A9" s="80" t="s">
        <v>88</v>
      </c>
      <c r="B9" s="81"/>
      <c r="C9" s="81"/>
      <c r="D9" s="81"/>
      <c r="E9" s="81"/>
      <c r="F9" s="81"/>
      <c r="G9" s="81"/>
      <c r="H9" s="81"/>
      <c r="I9" s="81"/>
      <c r="J9" s="39">
        <f>SUM(J7:J8)</f>
        <v>0</v>
      </c>
      <c r="K9" s="39">
        <f>SUM(K7:K8)</f>
        <v>27971.62</v>
      </c>
      <c r="L9" s="46">
        <f>J9+K9</f>
        <v>27971.62</v>
      </c>
    </row>
    <row r="10" spans="1:12" s="23" customFormat="1" ht="30" customHeight="1" thickBot="1" x14ac:dyDescent="0.3">
      <c r="A10" s="83" t="s">
        <v>246</v>
      </c>
      <c r="B10" s="84"/>
      <c r="C10" s="84"/>
      <c r="D10" s="42" t="s">
        <v>150</v>
      </c>
      <c r="E10" s="13">
        <v>45692</v>
      </c>
      <c r="F10" s="8" t="s">
        <v>14</v>
      </c>
      <c r="G10" s="8"/>
      <c r="H10" s="8">
        <v>43317</v>
      </c>
      <c r="I10" s="8" t="s">
        <v>247</v>
      </c>
      <c r="J10" s="35"/>
      <c r="K10" s="10">
        <v>361.02</v>
      </c>
      <c r="L10" s="36">
        <f>K10</f>
        <v>361.02</v>
      </c>
    </row>
    <row r="11" spans="1:12" s="27" customFormat="1" ht="15.75" thickBot="1" x14ac:dyDescent="0.3">
      <c r="A11" s="80" t="s">
        <v>90</v>
      </c>
      <c r="B11" s="81"/>
      <c r="C11" s="81"/>
      <c r="D11" s="81"/>
      <c r="E11" s="81"/>
      <c r="F11" s="81"/>
      <c r="G11" s="81"/>
      <c r="H11" s="81"/>
      <c r="I11" s="81"/>
      <c r="J11" s="39">
        <f>SUM(J10:J10)</f>
        <v>0</v>
      </c>
      <c r="K11" s="39">
        <f>SUM(K10:K10)</f>
        <v>361.02</v>
      </c>
      <c r="L11" s="46">
        <f>J11+K11</f>
        <v>361.02</v>
      </c>
    </row>
    <row r="12" spans="1:12" s="23" customFormat="1" ht="30" x14ac:dyDescent="0.25">
      <c r="A12" s="83" t="s">
        <v>335</v>
      </c>
      <c r="B12" s="84"/>
      <c r="C12" s="84"/>
      <c r="D12" s="42" t="s">
        <v>239</v>
      </c>
      <c r="E12" s="13">
        <v>45731</v>
      </c>
      <c r="F12" s="8" t="s">
        <v>14</v>
      </c>
      <c r="G12" s="8"/>
      <c r="H12" s="8">
        <v>3073</v>
      </c>
      <c r="I12" s="8" t="s">
        <v>336</v>
      </c>
      <c r="J12" s="35"/>
      <c r="K12" s="10">
        <v>83583.8</v>
      </c>
      <c r="L12" s="36">
        <f>K12</f>
        <v>83583.8</v>
      </c>
    </row>
    <row r="13" spans="1:12" ht="15" customHeight="1" x14ac:dyDescent="0.25">
      <c r="A13" s="78" t="s">
        <v>341</v>
      </c>
      <c r="B13" s="79"/>
      <c r="C13" s="79"/>
      <c r="D13" s="14" t="s">
        <v>150</v>
      </c>
      <c r="E13" s="24">
        <v>45734</v>
      </c>
      <c r="F13" s="7" t="s">
        <v>14</v>
      </c>
      <c r="G13" s="7"/>
      <c r="H13" s="7">
        <v>44234</v>
      </c>
      <c r="I13" s="7" t="s">
        <v>340</v>
      </c>
      <c r="J13" s="43"/>
      <c r="K13" s="11">
        <v>1110.92</v>
      </c>
      <c r="L13" s="44">
        <f>K13+K14</f>
        <v>1531.89</v>
      </c>
    </row>
    <row r="14" spans="1:12" ht="15" customHeight="1" x14ac:dyDescent="0.25">
      <c r="A14" s="78" t="s">
        <v>347</v>
      </c>
      <c r="B14" s="79"/>
      <c r="C14" s="79"/>
      <c r="D14" s="14" t="s">
        <v>150</v>
      </c>
      <c r="E14" s="24">
        <v>45737</v>
      </c>
      <c r="F14" s="7" t="s">
        <v>14</v>
      </c>
      <c r="G14" s="7"/>
      <c r="H14" s="7">
        <v>44335</v>
      </c>
      <c r="I14" s="7" t="s">
        <v>348</v>
      </c>
      <c r="J14" s="43"/>
      <c r="K14" s="11">
        <v>420.97</v>
      </c>
      <c r="L14" s="44"/>
    </row>
    <row r="15" spans="1:12" x14ac:dyDescent="0.25">
      <c r="A15" s="78" t="s">
        <v>354</v>
      </c>
      <c r="B15" s="79"/>
      <c r="C15" s="79"/>
      <c r="D15" s="14" t="s">
        <v>355</v>
      </c>
      <c r="E15" s="24">
        <v>45740</v>
      </c>
      <c r="F15" s="7" t="s">
        <v>146</v>
      </c>
      <c r="G15" s="7"/>
      <c r="H15" s="7" t="s">
        <v>356</v>
      </c>
      <c r="I15" s="7" t="s">
        <v>357</v>
      </c>
      <c r="J15" s="43">
        <v>22799.32</v>
      </c>
      <c r="K15" s="11"/>
      <c r="L15" s="44">
        <f>J15+K16+K17+J18+J19+K20</f>
        <v>128151.98</v>
      </c>
    </row>
    <row r="16" spans="1:12" x14ac:dyDescent="0.25">
      <c r="A16" s="97" t="s">
        <v>358</v>
      </c>
      <c r="B16" s="98"/>
      <c r="C16" s="99"/>
      <c r="D16" s="45" t="s">
        <v>148</v>
      </c>
      <c r="E16" s="55">
        <v>45740</v>
      </c>
      <c r="F16" s="56" t="s">
        <v>14</v>
      </c>
      <c r="G16" s="56"/>
      <c r="H16" s="56">
        <v>359331</v>
      </c>
      <c r="I16" s="56" t="s">
        <v>359</v>
      </c>
      <c r="J16" s="57"/>
      <c r="K16" s="58">
        <v>1508.97</v>
      </c>
      <c r="L16" s="47"/>
    </row>
    <row r="17" spans="1:12" x14ac:dyDescent="0.25">
      <c r="A17" s="97" t="s">
        <v>361</v>
      </c>
      <c r="B17" s="98"/>
      <c r="C17" s="99"/>
      <c r="D17" s="45" t="s">
        <v>48</v>
      </c>
      <c r="E17" s="55">
        <v>45740</v>
      </c>
      <c r="F17" s="56" t="s">
        <v>14</v>
      </c>
      <c r="G17" s="56"/>
      <c r="H17" s="56">
        <v>29919</v>
      </c>
      <c r="I17" s="56">
        <v>84698</v>
      </c>
      <c r="J17" s="57"/>
      <c r="K17" s="58">
        <v>1889.43</v>
      </c>
      <c r="L17" s="47"/>
    </row>
    <row r="18" spans="1:12" x14ac:dyDescent="0.25">
      <c r="A18" s="97" t="s">
        <v>364</v>
      </c>
      <c r="B18" s="98"/>
      <c r="C18" s="99"/>
      <c r="D18" s="45" t="s">
        <v>365</v>
      </c>
      <c r="E18" s="55">
        <v>45741</v>
      </c>
      <c r="F18" s="56" t="s">
        <v>146</v>
      </c>
      <c r="G18" s="56"/>
      <c r="H18" s="56"/>
      <c r="I18" s="56" t="s">
        <v>366</v>
      </c>
      <c r="J18" s="57">
        <v>14611.36</v>
      </c>
      <c r="K18" s="58"/>
      <c r="L18" s="47"/>
    </row>
    <row r="19" spans="1:12" x14ac:dyDescent="0.25">
      <c r="A19" s="97" t="s">
        <v>369</v>
      </c>
      <c r="B19" s="98"/>
      <c r="C19" s="99"/>
      <c r="D19" s="45" t="s">
        <v>355</v>
      </c>
      <c r="E19" s="55">
        <v>45743</v>
      </c>
      <c r="F19" s="56" t="s">
        <v>146</v>
      </c>
      <c r="G19" s="56"/>
      <c r="H19" s="56"/>
      <c r="I19" s="56" t="s">
        <v>370</v>
      </c>
      <c r="J19" s="57">
        <v>22799.34</v>
      </c>
      <c r="K19" s="58"/>
      <c r="L19" s="47"/>
    </row>
    <row r="20" spans="1:12" s="23" customFormat="1" ht="30.75" thickBot="1" x14ac:dyDescent="0.3">
      <c r="A20" s="103" t="s">
        <v>380</v>
      </c>
      <c r="B20" s="104"/>
      <c r="C20" s="105"/>
      <c r="D20" s="53" t="s">
        <v>239</v>
      </c>
      <c r="E20" s="19">
        <v>45744</v>
      </c>
      <c r="F20" s="17" t="s">
        <v>14</v>
      </c>
      <c r="G20" s="17"/>
      <c r="H20" s="17">
        <v>3347</v>
      </c>
      <c r="I20" s="17" t="s">
        <v>381</v>
      </c>
      <c r="J20" s="37"/>
      <c r="K20" s="18">
        <v>64543.56</v>
      </c>
      <c r="L20" s="54"/>
    </row>
    <row r="21" spans="1:12" ht="15.75" thickBot="1" x14ac:dyDescent="0.3">
      <c r="A21" s="80" t="s">
        <v>91</v>
      </c>
      <c r="B21" s="81"/>
      <c r="C21" s="81"/>
      <c r="D21" s="81"/>
      <c r="E21" s="81"/>
      <c r="F21" s="81"/>
      <c r="G21" s="81"/>
      <c r="H21" s="81"/>
      <c r="I21" s="81"/>
      <c r="J21" s="39">
        <f>SUM(J12:J20)</f>
        <v>60210.020000000004</v>
      </c>
      <c r="K21" s="39">
        <f>SUM(K12:K20)</f>
        <v>153057.65</v>
      </c>
      <c r="L21" s="46">
        <f>J21+K21</f>
        <v>213267.66999999998</v>
      </c>
    </row>
    <row r="22" spans="1:12" s="23" customFormat="1" ht="30" x14ac:dyDescent="0.25">
      <c r="A22" s="83" t="s">
        <v>412</v>
      </c>
      <c r="B22" s="84"/>
      <c r="C22" s="84"/>
      <c r="D22" s="42" t="s">
        <v>239</v>
      </c>
      <c r="E22" s="13">
        <v>45754</v>
      </c>
      <c r="F22" s="8" t="s">
        <v>146</v>
      </c>
      <c r="G22" s="8"/>
      <c r="H22" s="8">
        <v>3428</v>
      </c>
      <c r="I22" s="8" t="s">
        <v>413</v>
      </c>
      <c r="J22" s="35">
        <v>3010.2</v>
      </c>
      <c r="K22" s="10"/>
      <c r="L22" s="36">
        <f>J22+J23+J24+K25+J26+J27+K28</f>
        <v>11426.83</v>
      </c>
    </row>
    <row r="23" spans="1:12" x14ac:dyDescent="0.25">
      <c r="A23" s="78" t="s">
        <v>414</v>
      </c>
      <c r="B23" s="79"/>
      <c r="C23" s="79"/>
      <c r="D23" s="14" t="s">
        <v>196</v>
      </c>
      <c r="E23" s="24">
        <v>45755</v>
      </c>
      <c r="F23" s="7" t="s">
        <v>146</v>
      </c>
      <c r="G23" s="7"/>
      <c r="H23" s="7">
        <v>1807570</v>
      </c>
      <c r="I23" s="7" t="s">
        <v>415</v>
      </c>
      <c r="J23" s="43">
        <v>3405.3</v>
      </c>
      <c r="K23" s="11"/>
      <c r="L23" s="44"/>
    </row>
    <row r="24" spans="1:12" s="23" customFormat="1" ht="30" x14ac:dyDescent="0.25">
      <c r="A24" s="83" t="s">
        <v>416</v>
      </c>
      <c r="B24" s="84"/>
      <c r="C24" s="84"/>
      <c r="D24" s="42" t="s">
        <v>239</v>
      </c>
      <c r="E24" s="13">
        <v>45756</v>
      </c>
      <c r="F24" s="8" t="s">
        <v>146</v>
      </c>
      <c r="G24" s="8"/>
      <c r="H24" s="8">
        <v>3459</v>
      </c>
      <c r="I24" s="8" t="s">
        <v>417</v>
      </c>
      <c r="J24" s="35">
        <v>1566</v>
      </c>
      <c r="K24" s="10"/>
      <c r="L24" s="36"/>
    </row>
    <row r="25" spans="1:12" ht="15" customHeight="1" x14ac:dyDescent="0.25">
      <c r="A25" s="78" t="s">
        <v>418</v>
      </c>
      <c r="B25" s="79"/>
      <c r="C25" s="79"/>
      <c r="D25" s="14" t="s">
        <v>48</v>
      </c>
      <c r="E25" s="24">
        <v>45756</v>
      </c>
      <c r="F25" s="7" t="s">
        <v>14</v>
      </c>
      <c r="G25" s="7"/>
      <c r="H25" s="7">
        <v>30174</v>
      </c>
      <c r="I25" s="7">
        <v>85380</v>
      </c>
      <c r="J25" s="43"/>
      <c r="K25" s="11">
        <v>276.08</v>
      </c>
      <c r="L25" s="44"/>
    </row>
    <row r="26" spans="1:12" ht="15" customHeight="1" x14ac:dyDescent="0.25">
      <c r="A26" s="97" t="s">
        <v>423</v>
      </c>
      <c r="B26" s="98"/>
      <c r="C26" s="99"/>
      <c r="D26" s="45" t="s">
        <v>424</v>
      </c>
      <c r="E26" s="55">
        <v>45758</v>
      </c>
      <c r="F26" s="56" t="s">
        <v>146</v>
      </c>
      <c r="G26" s="56"/>
      <c r="H26" s="56"/>
      <c r="I26" s="56">
        <v>16599</v>
      </c>
      <c r="J26" s="57">
        <v>728.02</v>
      </c>
      <c r="K26" s="58"/>
      <c r="L26" s="47"/>
    </row>
    <row r="27" spans="1:12" ht="15" customHeight="1" x14ac:dyDescent="0.25">
      <c r="A27" s="97" t="s">
        <v>425</v>
      </c>
      <c r="B27" s="98"/>
      <c r="C27" s="99"/>
      <c r="D27" s="45"/>
      <c r="E27" s="55">
        <v>45758</v>
      </c>
      <c r="F27" s="56" t="s">
        <v>146</v>
      </c>
      <c r="G27" s="56"/>
      <c r="H27" s="56"/>
      <c r="I27" s="56"/>
      <c r="J27" s="57">
        <v>800</v>
      </c>
      <c r="K27" s="58"/>
      <c r="L27" s="47"/>
    </row>
    <row r="28" spans="1:12" ht="15" customHeight="1" x14ac:dyDescent="0.25">
      <c r="A28" s="97" t="s">
        <v>430</v>
      </c>
      <c r="B28" s="98"/>
      <c r="C28" s="99"/>
      <c r="D28" s="45" t="s">
        <v>48</v>
      </c>
      <c r="E28" s="55">
        <v>45759</v>
      </c>
      <c r="F28" s="56" t="s">
        <v>14</v>
      </c>
      <c r="G28" s="56"/>
      <c r="H28" s="56">
        <v>30225</v>
      </c>
      <c r="I28" s="56">
        <v>85524</v>
      </c>
      <c r="J28" s="57"/>
      <c r="K28" s="58">
        <v>1641.23</v>
      </c>
      <c r="L28" s="47"/>
    </row>
    <row r="29" spans="1:12" ht="15" customHeight="1" x14ac:dyDescent="0.25">
      <c r="A29" s="97" t="s">
        <v>439</v>
      </c>
      <c r="B29" s="98"/>
      <c r="C29" s="99"/>
      <c r="D29" s="61" t="s">
        <v>48</v>
      </c>
      <c r="E29" s="55">
        <v>45761</v>
      </c>
      <c r="F29" s="56" t="s">
        <v>14</v>
      </c>
      <c r="G29" s="56"/>
      <c r="H29" s="56">
        <v>30257</v>
      </c>
      <c r="I29" s="56">
        <v>85567</v>
      </c>
      <c r="J29" s="57"/>
      <c r="K29" s="58">
        <v>674.88</v>
      </c>
      <c r="L29" s="47">
        <f>K29+J30</f>
        <v>942.88</v>
      </c>
    </row>
    <row r="30" spans="1:12" ht="15" customHeight="1" x14ac:dyDescent="0.25">
      <c r="A30" s="97" t="s">
        <v>505</v>
      </c>
      <c r="B30" s="98"/>
      <c r="C30" s="99"/>
      <c r="D30" s="45" t="s">
        <v>407</v>
      </c>
      <c r="E30" s="55">
        <v>45765</v>
      </c>
      <c r="F30" s="56" t="s">
        <v>146</v>
      </c>
      <c r="G30" s="56"/>
      <c r="H30" s="56"/>
      <c r="I30" s="56">
        <v>141807</v>
      </c>
      <c r="J30" s="57">
        <v>268</v>
      </c>
      <c r="K30" s="58"/>
      <c r="L30" s="47"/>
    </row>
    <row r="31" spans="1:12" s="23" customFormat="1" ht="30" customHeight="1" x14ac:dyDescent="0.25">
      <c r="A31" s="103" t="s">
        <v>443</v>
      </c>
      <c r="B31" s="104"/>
      <c r="C31" s="105"/>
      <c r="D31" s="53" t="s">
        <v>239</v>
      </c>
      <c r="E31" s="19">
        <v>45769</v>
      </c>
      <c r="F31" s="17" t="s">
        <v>146</v>
      </c>
      <c r="G31" s="17"/>
      <c r="H31" s="17"/>
      <c r="I31" s="17" t="s">
        <v>444</v>
      </c>
      <c r="J31" s="37">
        <v>4484.5600000000004</v>
      </c>
      <c r="K31" s="18"/>
      <c r="L31" s="54">
        <f>J31+J32+J33+J34</f>
        <v>10728.36</v>
      </c>
    </row>
    <row r="32" spans="1:12" ht="15" customHeight="1" x14ac:dyDescent="0.25">
      <c r="A32" s="97" t="s">
        <v>450</v>
      </c>
      <c r="B32" s="98"/>
      <c r="C32" s="99"/>
      <c r="D32" s="45" t="s">
        <v>407</v>
      </c>
      <c r="E32" s="55">
        <v>45769</v>
      </c>
      <c r="F32" s="56" t="s">
        <v>146</v>
      </c>
      <c r="G32" s="56"/>
      <c r="H32" s="56"/>
      <c r="I32" s="56"/>
      <c r="J32" s="57">
        <v>2295</v>
      </c>
      <c r="K32" s="58"/>
      <c r="L32" s="47"/>
    </row>
    <row r="33" spans="1:12" ht="15" customHeight="1" x14ac:dyDescent="0.25">
      <c r="A33" s="97" t="s">
        <v>455</v>
      </c>
      <c r="B33" s="98"/>
      <c r="C33" s="99"/>
      <c r="D33" s="45" t="s">
        <v>196</v>
      </c>
      <c r="E33" s="55">
        <v>45770</v>
      </c>
      <c r="F33" s="56" t="s">
        <v>146</v>
      </c>
      <c r="G33" s="56"/>
      <c r="H33" s="56">
        <v>1818405</v>
      </c>
      <c r="I33" s="56" t="s">
        <v>456</v>
      </c>
      <c r="J33" s="57">
        <v>1653.8</v>
      </c>
      <c r="K33" s="58"/>
      <c r="L33" s="47"/>
    </row>
    <row r="34" spans="1:12" ht="15" customHeight="1" thickBot="1" x14ac:dyDescent="0.3">
      <c r="A34" s="95" t="s">
        <v>450</v>
      </c>
      <c r="B34" s="96"/>
      <c r="C34" s="96"/>
      <c r="D34" s="53" t="s">
        <v>407</v>
      </c>
      <c r="E34" s="19">
        <v>45770</v>
      </c>
      <c r="F34" s="17" t="s">
        <v>146</v>
      </c>
      <c r="G34" s="17"/>
      <c r="H34" s="17"/>
      <c r="I34" s="17">
        <v>144589</v>
      </c>
      <c r="J34" s="37">
        <v>2295</v>
      </c>
      <c r="K34" s="18"/>
      <c r="L34" s="47"/>
    </row>
    <row r="35" spans="1:12" ht="15.75" customHeight="1" thickBot="1" x14ac:dyDescent="0.3">
      <c r="A35" s="80" t="s">
        <v>92</v>
      </c>
      <c r="B35" s="81"/>
      <c r="C35" s="81"/>
      <c r="D35" s="81"/>
      <c r="E35" s="81"/>
      <c r="F35" s="81"/>
      <c r="G35" s="81"/>
      <c r="H35" s="81"/>
      <c r="I35" s="81"/>
      <c r="J35" s="39">
        <f>SUM(J22:J34)</f>
        <v>20505.88</v>
      </c>
      <c r="K35" s="39">
        <f>SUM(K22:K34)</f>
        <v>2592.19</v>
      </c>
      <c r="L35" s="46">
        <f>J35+K35</f>
        <v>23098.07</v>
      </c>
    </row>
    <row r="36" spans="1:12" ht="15.75" thickBot="1" x14ac:dyDescent="0.3">
      <c r="A36" s="95"/>
      <c r="B36" s="96"/>
      <c r="C36" s="96"/>
      <c r="D36" s="17"/>
      <c r="E36" s="19"/>
      <c r="F36" s="17"/>
      <c r="G36" s="17"/>
      <c r="H36" s="17"/>
      <c r="I36" s="17"/>
      <c r="J36" s="37"/>
      <c r="K36" s="18"/>
      <c r="L36" s="47"/>
    </row>
    <row r="37" spans="1:12" ht="15.75" thickBot="1" x14ac:dyDescent="0.3">
      <c r="A37" s="80" t="s">
        <v>26</v>
      </c>
      <c r="B37" s="81"/>
      <c r="C37" s="81"/>
      <c r="D37" s="81"/>
      <c r="E37" s="81"/>
      <c r="F37" s="81"/>
      <c r="G37" s="81"/>
      <c r="H37" s="81"/>
      <c r="I37" s="81"/>
      <c r="J37" s="39">
        <f>SUM(J36:J36)</f>
        <v>0</v>
      </c>
      <c r="K37" s="39">
        <f>SUM(K36:K36)</f>
        <v>0</v>
      </c>
      <c r="L37" s="46">
        <f>J37+K37</f>
        <v>0</v>
      </c>
    </row>
    <row r="38" spans="1:12" x14ac:dyDescent="0.25">
      <c r="A38" s="78" t="s">
        <v>617</v>
      </c>
      <c r="B38" s="79"/>
      <c r="C38" s="79"/>
      <c r="D38" s="14" t="s">
        <v>312</v>
      </c>
      <c r="E38" s="24">
        <v>45811</v>
      </c>
      <c r="F38" s="7" t="s">
        <v>146</v>
      </c>
      <c r="G38" s="7" t="s">
        <v>618</v>
      </c>
      <c r="H38" s="7"/>
      <c r="I38" s="7">
        <v>140920</v>
      </c>
      <c r="J38" s="43">
        <v>498.8</v>
      </c>
      <c r="K38" s="11"/>
      <c r="L38" s="44">
        <f>J38+J39</f>
        <v>893.2</v>
      </c>
    </row>
    <row r="39" spans="1:12" x14ac:dyDescent="0.25">
      <c r="A39" s="78" t="s">
        <v>619</v>
      </c>
      <c r="B39" s="79"/>
      <c r="C39" s="79"/>
      <c r="D39" s="14" t="s">
        <v>620</v>
      </c>
      <c r="E39" s="24">
        <v>45811</v>
      </c>
      <c r="F39" s="7" t="s">
        <v>146</v>
      </c>
      <c r="G39" s="7" t="s">
        <v>621</v>
      </c>
      <c r="H39" s="7"/>
      <c r="I39" s="7">
        <v>195035</v>
      </c>
      <c r="J39" s="43">
        <v>394.4</v>
      </c>
      <c r="K39" s="11"/>
      <c r="L39" s="44"/>
    </row>
    <row r="40" spans="1:12" ht="15.75" thickBot="1" x14ac:dyDescent="0.3">
      <c r="A40" s="78"/>
      <c r="B40" s="79"/>
      <c r="C40" s="79"/>
      <c r="D40" s="14"/>
      <c r="E40" s="24"/>
      <c r="F40" s="7"/>
      <c r="G40" s="7"/>
      <c r="H40" s="7"/>
      <c r="I40" s="7"/>
      <c r="J40" s="43"/>
      <c r="K40" s="11"/>
      <c r="L40" s="44"/>
    </row>
    <row r="41" spans="1:12" ht="15.75" thickBot="1" x14ac:dyDescent="0.3">
      <c r="A41" s="80" t="s">
        <v>89</v>
      </c>
      <c r="B41" s="81"/>
      <c r="C41" s="81"/>
      <c r="D41" s="81"/>
      <c r="E41" s="81"/>
      <c r="F41" s="81"/>
      <c r="G41" s="81"/>
      <c r="H41" s="81"/>
      <c r="I41" s="81"/>
      <c r="J41" s="39">
        <f>SUM(J38:J40)</f>
        <v>893.2</v>
      </c>
      <c r="K41" s="39">
        <f>SUM(K38:K40)</f>
        <v>0</v>
      </c>
      <c r="L41" s="46">
        <f>J41+K41</f>
        <v>893.2</v>
      </c>
    </row>
    <row r="42" spans="1:12" x14ac:dyDescent="0.25">
      <c r="A42" s="78" t="s">
        <v>751</v>
      </c>
      <c r="B42" s="79"/>
      <c r="C42" s="79"/>
      <c r="D42" s="14" t="s">
        <v>747</v>
      </c>
      <c r="E42" s="24">
        <v>45845</v>
      </c>
      <c r="F42" s="7" t="s">
        <v>14</v>
      </c>
      <c r="G42" s="7" t="s">
        <v>748</v>
      </c>
      <c r="H42" s="7" t="s">
        <v>749</v>
      </c>
      <c r="I42" s="7" t="s">
        <v>750</v>
      </c>
      <c r="J42" s="43">
        <v>54000</v>
      </c>
      <c r="K42" s="11"/>
      <c r="L42" s="44">
        <f>J42+J43+K44+K46+J45</f>
        <v>87130.72</v>
      </c>
    </row>
    <row r="43" spans="1:12" s="23" customFormat="1" ht="30" x14ac:dyDescent="0.25">
      <c r="A43" s="83" t="s">
        <v>760</v>
      </c>
      <c r="B43" s="84"/>
      <c r="C43" s="84"/>
      <c r="D43" s="42" t="s">
        <v>759</v>
      </c>
      <c r="E43" s="13">
        <v>45848</v>
      </c>
      <c r="F43" s="8" t="s">
        <v>754</v>
      </c>
      <c r="G43" s="8"/>
      <c r="H43" s="8"/>
      <c r="I43" s="8">
        <v>225</v>
      </c>
      <c r="J43" s="35">
        <v>6380</v>
      </c>
      <c r="K43" s="10"/>
      <c r="L43" s="36"/>
    </row>
    <row r="44" spans="1:12" s="23" customFormat="1" ht="30" x14ac:dyDescent="0.25">
      <c r="A44" s="83" t="s">
        <v>761</v>
      </c>
      <c r="B44" s="84"/>
      <c r="C44" s="84"/>
      <c r="D44" s="42" t="s">
        <v>762</v>
      </c>
      <c r="E44" s="13">
        <v>45849</v>
      </c>
      <c r="F44" s="8" t="s">
        <v>14</v>
      </c>
      <c r="G44" s="8" t="s">
        <v>763</v>
      </c>
      <c r="H44" s="8"/>
      <c r="I44" s="8" t="s">
        <v>764</v>
      </c>
      <c r="J44" s="35"/>
      <c r="K44" s="10">
        <v>3149.4</v>
      </c>
      <c r="L44" s="36"/>
    </row>
    <row r="45" spans="1:12" s="23" customFormat="1" x14ac:dyDescent="0.25">
      <c r="A45" s="103" t="s">
        <v>825</v>
      </c>
      <c r="B45" s="104"/>
      <c r="C45" s="105"/>
      <c r="D45" s="64" t="s">
        <v>769</v>
      </c>
      <c r="E45" s="21">
        <v>45849</v>
      </c>
      <c r="F45" s="20" t="s">
        <v>754</v>
      </c>
      <c r="G45" s="20" t="s">
        <v>770</v>
      </c>
      <c r="H45" s="20"/>
      <c r="I45" s="20" t="s">
        <v>771</v>
      </c>
      <c r="J45" s="38">
        <v>20184</v>
      </c>
      <c r="K45" s="22"/>
      <c r="L45" s="72"/>
    </row>
    <row r="46" spans="1:12" x14ac:dyDescent="0.25">
      <c r="A46" s="85" t="s">
        <v>766</v>
      </c>
      <c r="B46" s="86"/>
      <c r="C46" s="86"/>
      <c r="D46" s="64" t="s">
        <v>720</v>
      </c>
      <c r="E46" s="21">
        <v>45849</v>
      </c>
      <c r="F46" s="20" t="s">
        <v>14</v>
      </c>
      <c r="G46" s="20" t="s">
        <v>767</v>
      </c>
      <c r="H46" s="20">
        <v>31672</v>
      </c>
      <c r="I46" s="20">
        <v>88975</v>
      </c>
      <c r="J46" s="38"/>
      <c r="K46" s="22">
        <v>3417.32</v>
      </c>
      <c r="L46" s="48"/>
    </row>
    <row r="47" spans="1:12" x14ac:dyDescent="0.25">
      <c r="A47" s="85" t="s">
        <v>795</v>
      </c>
      <c r="B47" s="86"/>
      <c r="C47" s="86"/>
      <c r="D47" s="64" t="s">
        <v>769</v>
      </c>
      <c r="E47" s="21">
        <v>45857</v>
      </c>
      <c r="F47" s="20" t="s">
        <v>754</v>
      </c>
      <c r="G47" s="20"/>
      <c r="H47" s="20"/>
      <c r="I47" s="20" t="s">
        <v>796</v>
      </c>
      <c r="J47" s="38">
        <v>3480</v>
      </c>
      <c r="K47" s="22"/>
      <c r="L47" s="48">
        <f>J47</f>
        <v>3480</v>
      </c>
    </row>
    <row r="48" spans="1:12" ht="15.75" thickBot="1" x14ac:dyDescent="0.3">
      <c r="A48" s="78"/>
      <c r="B48" s="79"/>
      <c r="C48" s="79"/>
      <c r="D48" s="14"/>
      <c r="E48" s="24"/>
      <c r="F48" s="7"/>
      <c r="G48" s="7"/>
      <c r="H48" s="7"/>
      <c r="I48" s="7"/>
      <c r="J48" s="43"/>
      <c r="K48" s="11"/>
      <c r="L48" s="44"/>
    </row>
    <row r="49" spans="1:12" ht="15.75" thickBot="1" x14ac:dyDescent="0.3">
      <c r="A49" s="80" t="s">
        <v>52</v>
      </c>
      <c r="B49" s="81"/>
      <c r="C49" s="81"/>
      <c r="D49" s="81"/>
      <c r="E49" s="81"/>
      <c r="F49" s="81"/>
      <c r="G49" s="81"/>
      <c r="H49" s="81"/>
      <c r="I49" s="81"/>
      <c r="J49" s="39">
        <f>SUM(J42:J48)</f>
        <v>84044</v>
      </c>
      <c r="K49" s="39">
        <f>SUM(K42:K48)</f>
        <v>6566.72</v>
      </c>
      <c r="L49" s="46">
        <f>J49+K49</f>
        <v>90610.72</v>
      </c>
    </row>
    <row r="50" spans="1:12" x14ac:dyDescent="0.25">
      <c r="A50" s="78"/>
      <c r="B50" s="79"/>
      <c r="C50" s="79"/>
      <c r="D50" s="14"/>
      <c r="E50" s="24"/>
      <c r="F50" s="7"/>
      <c r="G50" s="7"/>
      <c r="H50" s="7"/>
      <c r="I50" s="7"/>
      <c r="J50" s="43"/>
      <c r="K50" s="11"/>
      <c r="L50" s="44"/>
    </row>
    <row r="51" spans="1:12" x14ac:dyDescent="0.25">
      <c r="A51" s="78"/>
      <c r="B51" s="79"/>
      <c r="C51" s="79"/>
      <c r="D51" s="14"/>
      <c r="E51" s="24"/>
      <c r="F51" s="7"/>
      <c r="G51" s="7"/>
      <c r="H51" s="7"/>
      <c r="I51" s="7"/>
      <c r="J51" s="43"/>
      <c r="K51" s="11"/>
      <c r="L51" s="44"/>
    </row>
    <row r="52" spans="1:12" x14ac:dyDescent="0.25">
      <c r="A52" s="85"/>
      <c r="B52" s="86"/>
      <c r="C52" s="86"/>
      <c r="D52" s="20"/>
      <c r="E52" s="21"/>
      <c r="F52" s="20"/>
      <c r="G52" s="20"/>
      <c r="H52" s="20"/>
      <c r="I52" s="20"/>
      <c r="J52" s="38"/>
      <c r="K52" s="22"/>
      <c r="L52" s="48"/>
    </row>
    <row r="53" spans="1:12" x14ac:dyDescent="0.25">
      <c r="A53" s="83"/>
      <c r="B53" s="84"/>
      <c r="C53" s="84"/>
      <c r="D53" s="42"/>
      <c r="E53" s="13"/>
      <c r="F53" s="8"/>
      <c r="G53" s="8"/>
      <c r="H53" s="8"/>
      <c r="I53" s="8"/>
      <c r="J53" s="35"/>
      <c r="K53" s="11"/>
      <c r="L53" s="44"/>
    </row>
    <row r="54" spans="1:12" ht="15.75" thickBot="1" x14ac:dyDescent="0.3">
      <c r="A54" s="78"/>
      <c r="B54" s="79"/>
      <c r="C54" s="79"/>
      <c r="D54" s="14"/>
      <c r="E54" s="24"/>
      <c r="F54" s="7"/>
      <c r="G54" s="7"/>
      <c r="H54" s="7"/>
      <c r="I54" s="7"/>
      <c r="J54" s="43"/>
      <c r="K54" s="11"/>
      <c r="L54" s="44"/>
    </row>
    <row r="55" spans="1:12" ht="15.75" thickBot="1" x14ac:dyDescent="0.3">
      <c r="A55" s="80" t="s">
        <v>55</v>
      </c>
      <c r="B55" s="81"/>
      <c r="C55" s="81"/>
      <c r="D55" s="81"/>
      <c r="E55" s="81"/>
      <c r="F55" s="81"/>
      <c r="G55" s="81"/>
      <c r="H55" s="81"/>
      <c r="I55" s="81"/>
      <c r="J55" s="39">
        <f>SUM(J50:J54)</f>
        <v>0</v>
      </c>
      <c r="K55" s="39">
        <f>SUM(K50:K54)</f>
        <v>0</v>
      </c>
      <c r="L55" s="46">
        <f>J55+K55</f>
        <v>0</v>
      </c>
    </row>
    <row r="56" spans="1:12" x14ac:dyDescent="0.25">
      <c r="A56" s="78"/>
      <c r="B56" s="79"/>
      <c r="C56" s="79"/>
      <c r="D56" s="14"/>
      <c r="E56" s="24"/>
      <c r="F56" s="7"/>
      <c r="G56" s="7"/>
      <c r="H56" s="7"/>
      <c r="I56" s="7"/>
      <c r="J56" s="43"/>
      <c r="K56" s="11"/>
      <c r="L56" s="44"/>
    </row>
    <row r="57" spans="1:12" x14ac:dyDescent="0.25">
      <c r="A57" s="78"/>
      <c r="B57" s="79"/>
      <c r="C57" s="79"/>
      <c r="D57" s="14"/>
      <c r="E57" s="24"/>
      <c r="F57" s="7"/>
      <c r="G57" s="7"/>
      <c r="H57" s="7"/>
      <c r="I57" s="7"/>
      <c r="J57" s="43"/>
      <c r="K57" s="11"/>
      <c r="L57" s="44"/>
    </row>
    <row r="58" spans="1:12" x14ac:dyDescent="0.25">
      <c r="A58" s="85"/>
      <c r="B58" s="86"/>
      <c r="C58" s="86"/>
      <c r="D58" s="20"/>
      <c r="E58" s="21"/>
      <c r="F58" s="20"/>
      <c r="G58" s="20"/>
      <c r="H58" s="20"/>
      <c r="I58" s="20"/>
      <c r="J58" s="38"/>
      <c r="K58" s="22"/>
      <c r="L58" s="48"/>
    </row>
    <row r="59" spans="1:12" x14ac:dyDescent="0.25">
      <c r="A59" s="83"/>
      <c r="B59" s="84"/>
      <c r="C59" s="84"/>
      <c r="D59" s="42"/>
      <c r="E59" s="13"/>
      <c r="F59" s="8"/>
      <c r="G59" s="8"/>
      <c r="H59" s="8"/>
      <c r="I59" s="8"/>
      <c r="J59" s="35"/>
      <c r="K59" s="11"/>
      <c r="L59" s="44"/>
    </row>
    <row r="60" spans="1:12" ht="15.75" thickBot="1" x14ac:dyDescent="0.3">
      <c r="A60" s="83"/>
      <c r="B60" s="84"/>
      <c r="C60" s="84"/>
      <c r="D60" s="42"/>
      <c r="E60" s="13"/>
      <c r="F60" s="8"/>
      <c r="G60" s="8"/>
      <c r="H60" s="8"/>
      <c r="I60" s="8"/>
      <c r="J60" s="35"/>
      <c r="K60" s="10"/>
      <c r="L60" s="36"/>
    </row>
    <row r="61" spans="1:12" ht="15.75" thickBot="1" x14ac:dyDescent="0.3">
      <c r="A61" s="80" t="s">
        <v>62</v>
      </c>
      <c r="B61" s="81"/>
      <c r="C61" s="81"/>
      <c r="D61" s="81"/>
      <c r="E61" s="81"/>
      <c r="F61" s="81"/>
      <c r="G61" s="81"/>
      <c r="H61" s="81"/>
      <c r="I61" s="81"/>
      <c r="J61" s="39">
        <f>SUM(J56:J60)</f>
        <v>0</v>
      </c>
      <c r="K61" s="39">
        <f>SUM(K56:K60)</f>
        <v>0</v>
      </c>
      <c r="L61" s="46">
        <f>J61+K61</f>
        <v>0</v>
      </c>
    </row>
    <row r="62" spans="1:12" x14ac:dyDescent="0.25">
      <c r="A62" s="78"/>
      <c r="B62" s="79"/>
      <c r="C62" s="79"/>
      <c r="D62" s="14"/>
      <c r="E62" s="24"/>
      <c r="F62" s="7"/>
      <c r="G62" s="7"/>
      <c r="H62" s="7"/>
      <c r="I62" s="7"/>
      <c r="J62" s="43"/>
      <c r="K62" s="11"/>
      <c r="L62" s="44"/>
    </row>
    <row r="63" spans="1:12" x14ac:dyDescent="0.25">
      <c r="A63" s="78"/>
      <c r="B63" s="79"/>
      <c r="C63" s="79"/>
      <c r="D63" s="14"/>
      <c r="E63" s="24"/>
      <c r="F63" s="7"/>
      <c r="G63" s="7"/>
      <c r="H63" s="7"/>
      <c r="I63" s="7"/>
      <c r="J63" s="43"/>
      <c r="K63" s="11"/>
      <c r="L63" s="44"/>
    </row>
    <row r="64" spans="1:12" x14ac:dyDescent="0.25">
      <c r="A64" s="85"/>
      <c r="B64" s="86"/>
      <c r="C64" s="86"/>
      <c r="D64" s="20"/>
      <c r="E64" s="21"/>
      <c r="F64" s="20"/>
      <c r="G64" s="20"/>
      <c r="H64" s="20"/>
      <c r="I64" s="20"/>
      <c r="J64" s="38"/>
      <c r="K64" s="22"/>
      <c r="L64" s="48"/>
    </row>
    <row r="65" spans="1:12" x14ac:dyDescent="0.25">
      <c r="A65" s="83"/>
      <c r="B65" s="84"/>
      <c r="C65" s="84"/>
      <c r="D65" s="42"/>
      <c r="E65" s="13"/>
      <c r="F65" s="8"/>
      <c r="G65" s="8"/>
      <c r="H65" s="8"/>
      <c r="I65" s="8"/>
      <c r="J65" s="35"/>
      <c r="K65" s="11"/>
      <c r="L65" s="44"/>
    </row>
    <row r="66" spans="1:12" ht="15.75" thickBot="1" x14ac:dyDescent="0.3">
      <c r="A66" s="78"/>
      <c r="B66" s="79"/>
      <c r="C66" s="79"/>
      <c r="D66" s="14"/>
      <c r="E66" s="24"/>
      <c r="F66" s="7"/>
      <c r="G66" s="7"/>
      <c r="H66" s="7"/>
      <c r="I66" s="7"/>
      <c r="J66" s="43"/>
      <c r="K66" s="11"/>
      <c r="L66" s="44"/>
    </row>
    <row r="67" spans="1:12" ht="15.75" thickBot="1" x14ac:dyDescent="0.3">
      <c r="A67" s="80" t="s">
        <v>68</v>
      </c>
      <c r="B67" s="81"/>
      <c r="C67" s="81"/>
      <c r="D67" s="81"/>
      <c r="E67" s="81"/>
      <c r="F67" s="81"/>
      <c r="G67" s="81"/>
      <c r="H67" s="81"/>
      <c r="I67" s="81"/>
      <c r="J67" s="39">
        <f>SUM(J62:J66)</f>
        <v>0</v>
      </c>
      <c r="K67" s="39">
        <f>SUM(K62:K66)</f>
        <v>0</v>
      </c>
      <c r="L67" s="46">
        <f>J67+K67</f>
        <v>0</v>
      </c>
    </row>
    <row r="68" spans="1:12" x14ac:dyDescent="0.25">
      <c r="A68" s="78"/>
      <c r="B68" s="79"/>
      <c r="C68" s="79"/>
      <c r="D68" s="14"/>
      <c r="E68" s="24"/>
      <c r="F68" s="7"/>
      <c r="G68" s="7"/>
      <c r="H68" s="7"/>
      <c r="I68" s="7"/>
      <c r="J68" s="43"/>
      <c r="K68" s="11"/>
      <c r="L68" s="44"/>
    </row>
    <row r="69" spans="1:12" x14ac:dyDescent="0.25">
      <c r="A69" s="78"/>
      <c r="B69" s="79"/>
      <c r="C69" s="79"/>
      <c r="D69" s="14"/>
      <c r="E69" s="24"/>
      <c r="F69" s="7"/>
      <c r="G69" s="7"/>
      <c r="H69" s="7"/>
      <c r="I69" s="7"/>
      <c r="J69" s="43"/>
      <c r="K69" s="11"/>
      <c r="L69" s="44"/>
    </row>
    <row r="70" spans="1:12" x14ac:dyDescent="0.25">
      <c r="A70" s="78"/>
      <c r="B70" s="79"/>
      <c r="C70" s="79"/>
      <c r="D70" s="14"/>
      <c r="E70" s="24"/>
      <c r="F70" s="7"/>
      <c r="G70" s="7"/>
      <c r="H70" s="7"/>
      <c r="I70" s="7"/>
      <c r="J70" s="43"/>
      <c r="K70" s="11"/>
      <c r="L70" s="44"/>
    </row>
    <row r="71" spans="1:12" x14ac:dyDescent="0.25">
      <c r="A71" s="85"/>
      <c r="B71" s="86"/>
      <c r="C71" s="86"/>
      <c r="D71" s="20"/>
      <c r="E71" s="21"/>
      <c r="F71" s="20"/>
      <c r="G71" s="20"/>
      <c r="H71" s="20"/>
      <c r="I71" s="20"/>
      <c r="J71" s="38"/>
      <c r="K71" s="22"/>
      <c r="L71" s="48"/>
    </row>
    <row r="72" spans="1:12" x14ac:dyDescent="0.25">
      <c r="A72" s="83"/>
      <c r="B72" s="84"/>
      <c r="C72" s="84"/>
      <c r="D72" s="42"/>
      <c r="E72" s="13"/>
      <c r="F72" s="8"/>
      <c r="G72" s="8"/>
      <c r="H72" s="8"/>
      <c r="I72" s="8"/>
      <c r="J72" s="35"/>
      <c r="K72" s="11"/>
      <c r="L72" s="44"/>
    </row>
    <row r="73" spans="1:12" ht="15.75" thickBot="1" x14ac:dyDescent="0.3">
      <c r="A73" s="78"/>
      <c r="B73" s="79"/>
      <c r="C73" s="79"/>
      <c r="D73" s="14"/>
      <c r="E73" s="24"/>
      <c r="F73" s="7"/>
      <c r="G73" s="7"/>
      <c r="H73" s="7"/>
      <c r="I73" s="7"/>
      <c r="J73" s="11"/>
      <c r="K73" s="11"/>
      <c r="L73" s="44"/>
    </row>
    <row r="74" spans="1:12" ht="15.75" thickBot="1" x14ac:dyDescent="0.3">
      <c r="A74" s="80" t="s">
        <v>73</v>
      </c>
      <c r="B74" s="81"/>
      <c r="C74" s="81"/>
      <c r="D74" s="81"/>
      <c r="E74" s="81"/>
      <c r="F74" s="81"/>
      <c r="G74" s="81"/>
      <c r="H74" s="81"/>
      <c r="I74" s="81"/>
      <c r="J74" s="39">
        <f>SUM(J69:J73)</f>
        <v>0</v>
      </c>
      <c r="K74" s="39">
        <f>SUM(K69:K73)</f>
        <v>0</v>
      </c>
      <c r="L74" s="46">
        <f>J74+K74</f>
        <v>0</v>
      </c>
    </row>
    <row r="75" spans="1:12" x14ac:dyDescent="0.25">
      <c r="A75" s="78"/>
      <c r="B75" s="79"/>
      <c r="C75" s="79"/>
      <c r="D75" s="14"/>
      <c r="E75" s="24"/>
      <c r="F75" s="7"/>
      <c r="G75" s="7"/>
      <c r="H75" s="7"/>
      <c r="I75" s="7"/>
      <c r="J75" s="43"/>
      <c r="K75" s="11"/>
      <c r="L75" s="44"/>
    </row>
    <row r="76" spans="1:12" x14ac:dyDescent="0.25">
      <c r="A76" s="78"/>
      <c r="B76" s="79"/>
      <c r="C76" s="79"/>
      <c r="D76" s="14"/>
      <c r="E76" s="24"/>
      <c r="F76" s="7"/>
      <c r="G76" s="7"/>
      <c r="H76" s="7"/>
      <c r="I76" s="7"/>
      <c r="J76" s="43"/>
      <c r="K76" s="11"/>
      <c r="L76" s="44"/>
    </row>
    <row r="77" spans="1:12" x14ac:dyDescent="0.25">
      <c r="A77" s="78"/>
      <c r="B77" s="79"/>
      <c r="C77" s="79"/>
      <c r="D77" s="14"/>
      <c r="E77" s="24"/>
      <c r="F77" s="7"/>
      <c r="G77" s="7"/>
      <c r="H77" s="7"/>
      <c r="I77" s="7"/>
      <c r="J77" s="43"/>
      <c r="K77" s="11"/>
      <c r="L77" s="44"/>
    </row>
    <row r="78" spans="1:12" x14ac:dyDescent="0.25">
      <c r="A78" s="78"/>
      <c r="B78" s="79"/>
      <c r="C78" s="79"/>
      <c r="D78" s="14"/>
      <c r="E78" s="24"/>
      <c r="F78" s="7"/>
      <c r="G78" s="7"/>
      <c r="H78" s="7"/>
      <c r="I78" s="7"/>
      <c r="J78" s="43"/>
      <c r="K78" s="11"/>
      <c r="L78" s="44"/>
    </row>
    <row r="79" spans="1:12" ht="15.75" thickBot="1" x14ac:dyDescent="0.3">
      <c r="A79" s="78"/>
      <c r="B79" s="79"/>
      <c r="C79" s="79"/>
      <c r="D79" s="14"/>
      <c r="E79" s="24"/>
      <c r="F79" s="7"/>
      <c r="G79" s="7"/>
      <c r="H79" s="7"/>
      <c r="I79" s="7"/>
      <c r="J79" s="43"/>
      <c r="K79" s="41"/>
      <c r="L79" s="44"/>
    </row>
    <row r="80" spans="1:12" ht="15.75" thickBot="1" x14ac:dyDescent="0.3">
      <c r="A80" s="80" t="s">
        <v>78</v>
      </c>
      <c r="B80" s="81"/>
      <c r="C80" s="81"/>
      <c r="D80" s="81"/>
      <c r="E80" s="81"/>
      <c r="F80" s="81"/>
      <c r="G80" s="81"/>
      <c r="H80" s="81"/>
      <c r="I80" s="82"/>
      <c r="J80" s="39">
        <f>SUM(J73:J79)</f>
        <v>0</v>
      </c>
      <c r="K80" s="39">
        <f>SUM(K73:K79)</f>
        <v>0</v>
      </c>
      <c r="L80" s="46">
        <f>J80+K80</f>
        <v>0</v>
      </c>
    </row>
    <row r="81" spans="1:12" x14ac:dyDescent="0.25">
      <c r="A81" s="78"/>
      <c r="B81" s="79"/>
      <c r="C81" s="79"/>
      <c r="D81" s="14"/>
      <c r="E81" s="24"/>
      <c r="F81" s="7"/>
      <c r="G81" s="7"/>
      <c r="H81" s="7"/>
      <c r="I81" s="7"/>
      <c r="J81" s="43"/>
      <c r="K81" s="11"/>
      <c r="L81" s="44"/>
    </row>
    <row r="82" spans="1:12" x14ac:dyDescent="0.25">
      <c r="A82" s="78"/>
      <c r="B82" s="79"/>
      <c r="C82" s="79"/>
      <c r="D82" s="14"/>
      <c r="E82" s="24"/>
      <c r="F82" s="7"/>
      <c r="G82" s="7"/>
      <c r="H82" s="7"/>
      <c r="I82" s="7"/>
      <c r="J82" s="49">
        <f>J9+J11+J21+J35+J37+J41+J49+J55+J61+J67+J74+J80</f>
        <v>165653.1</v>
      </c>
      <c r="K82" s="49">
        <f>K9+K11+K21+K35+K37+K41+K49+K55+K61+K67+K74+K80</f>
        <v>190549.19999999998</v>
      </c>
      <c r="L82" s="50">
        <f>L9+L11+L21+L35+L37+L41+L49+L55+L61+L67+L74+L80</f>
        <v>356202.30000000005</v>
      </c>
    </row>
    <row r="83" spans="1:12" ht="15.75" thickBot="1" x14ac:dyDescent="0.3">
      <c r="A83" s="76"/>
      <c r="B83" s="77"/>
      <c r="C83" s="77"/>
      <c r="D83" s="16"/>
      <c r="E83" s="25"/>
      <c r="F83" s="9"/>
      <c r="G83" s="9"/>
      <c r="H83" s="9"/>
      <c r="I83" s="9"/>
      <c r="J83" s="51"/>
      <c r="K83" s="12"/>
      <c r="L83" s="52"/>
    </row>
  </sheetData>
  <mergeCells count="80">
    <mergeCell ref="A45:C45"/>
    <mergeCell ref="A46:C46"/>
    <mergeCell ref="A66:C66"/>
    <mergeCell ref="A68:C68"/>
    <mergeCell ref="A73:C73"/>
    <mergeCell ref="A65:C65"/>
    <mergeCell ref="A54:C54"/>
    <mergeCell ref="A56:C56"/>
    <mergeCell ref="A57:C57"/>
    <mergeCell ref="A58:C58"/>
    <mergeCell ref="A59:C59"/>
    <mergeCell ref="A60:C60"/>
    <mergeCell ref="A62:C62"/>
    <mergeCell ref="A63:C63"/>
    <mergeCell ref="A64:C64"/>
    <mergeCell ref="A55:I55"/>
    <mergeCell ref="A61:I61"/>
    <mergeCell ref="A74:I74"/>
    <mergeCell ref="A69:C69"/>
    <mergeCell ref="A70:C70"/>
    <mergeCell ref="A71:C71"/>
    <mergeCell ref="A67:I67"/>
    <mergeCell ref="A72:C72"/>
    <mergeCell ref="A75:C75"/>
    <mergeCell ref="A76:C76"/>
    <mergeCell ref="A77:C77"/>
    <mergeCell ref="A83:C83"/>
    <mergeCell ref="A78:C78"/>
    <mergeCell ref="A79:C79"/>
    <mergeCell ref="A80:I80"/>
    <mergeCell ref="A81:C81"/>
    <mergeCell ref="A82:C82"/>
    <mergeCell ref="A24:C24"/>
    <mergeCell ref="A28:C28"/>
    <mergeCell ref="A26:C26"/>
    <mergeCell ref="A53:C53"/>
    <mergeCell ref="A40:C40"/>
    <mergeCell ref="A42:C42"/>
    <mergeCell ref="A43:C43"/>
    <mergeCell ref="A44:C44"/>
    <mergeCell ref="A47:C47"/>
    <mergeCell ref="A48:C48"/>
    <mergeCell ref="A50:C50"/>
    <mergeCell ref="A51:C51"/>
    <mergeCell ref="A52:C52"/>
    <mergeCell ref="A41:I41"/>
    <mergeCell ref="A49:I49"/>
    <mergeCell ref="A27:C27"/>
    <mergeCell ref="A25:C25"/>
    <mergeCell ref="A36:C36"/>
    <mergeCell ref="A38:C38"/>
    <mergeCell ref="A39:C39"/>
    <mergeCell ref="A34:C34"/>
    <mergeCell ref="A37:I37"/>
    <mergeCell ref="A35:I35"/>
    <mergeCell ref="A32:C32"/>
    <mergeCell ref="A33:C33"/>
    <mergeCell ref="A29:C29"/>
    <mergeCell ref="A30:C30"/>
    <mergeCell ref="A31:C31"/>
    <mergeCell ref="A5:F5"/>
    <mergeCell ref="H5:L5"/>
    <mergeCell ref="A6:C6"/>
    <mergeCell ref="A7:C7"/>
    <mergeCell ref="A8:C8"/>
    <mergeCell ref="A9:I9"/>
    <mergeCell ref="A10:C10"/>
    <mergeCell ref="A11:I11"/>
    <mergeCell ref="A23:C23"/>
    <mergeCell ref="A16:C16"/>
    <mergeCell ref="A17:C17"/>
    <mergeCell ref="A20:C20"/>
    <mergeCell ref="A22:C22"/>
    <mergeCell ref="A21:I21"/>
    <mergeCell ref="A12:C12"/>
    <mergeCell ref="A13:C13"/>
    <mergeCell ref="A14:C14"/>
    <mergeCell ref="A15:C15"/>
    <mergeCell ref="A18:C18"/>
    <mergeCell ref="A19:C19"/>
  </mergeCells>
  <pageMargins left="0.31496062992125984" right="0.31496062992125984" top="0.35433070866141736" bottom="0.19685039370078741" header="0.31496062992125984" footer="0.31496062992125984"/>
  <pageSetup scale="60" orientation="landscape" horizontalDpi="300" verticalDpi="30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4:L79"/>
  <sheetViews>
    <sheetView view="pageBreakPreview" zoomScale="80" zoomScaleNormal="100" zoomScaleSheetLayoutView="80" workbookViewId="0">
      <pane ySplit="6" topLeftCell="A40" activePane="bottomLeft" state="frozen"/>
      <selection pane="bottomLeft" activeCell="A40" sqref="A40:C40"/>
    </sheetView>
  </sheetViews>
  <sheetFormatPr baseColWidth="10" defaultColWidth="4" defaultRowHeight="15" x14ac:dyDescent="0.25"/>
  <cols>
    <col min="1" max="1" width="18.85546875" customWidth="1"/>
    <col min="2" max="2" width="18.7109375" customWidth="1"/>
    <col min="3" max="3" width="43.28515625" customWidth="1"/>
    <col min="4" max="4" width="18.42578125" customWidth="1"/>
    <col min="5" max="5" width="13.85546875" style="6" customWidth="1"/>
    <col min="6" max="6" width="17.7109375" style="6" customWidth="1"/>
    <col min="7" max="8" width="16.5703125" style="6" customWidth="1"/>
    <col min="9" max="9" width="13.7109375" style="6" customWidth="1"/>
    <col min="10" max="11" width="12" style="6" customWidth="1"/>
    <col min="12" max="12" width="17" customWidth="1"/>
  </cols>
  <sheetData>
    <row r="4" spans="1:12" ht="15.75" thickBot="1" x14ac:dyDescent="0.3"/>
    <row r="5" spans="1:12" ht="15" customHeight="1" thickBot="1" x14ac:dyDescent="0.3">
      <c r="A5" s="106" t="s">
        <v>173</v>
      </c>
      <c r="B5" s="107"/>
      <c r="C5" s="107"/>
      <c r="D5" s="107"/>
      <c r="E5" s="107"/>
      <c r="F5" s="108"/>
      <c r="G5" s="87" t="s">
        <v>21</v>
      </c>
      <c r="H5" s="88"/>
      <c r="I5" s="88"/>
      <c r="J5" s="88"/>
      <c r="K5" s="88"/>
      <c r="L5" s="89"/>
    </row>
    <row r="6" spans="1:12" s="2" customFormat="1" ht="54" customHeight="1" thickBot="1" x14ac:dyDescent="0.3">
      <c r="A6" s="90" t="s">
        <v>3</v>
      </c>
      <c r="B6" s="91"/>
      <c r="C6" s="91"/>
      <c r="D6" s="5" t="s">
        <v>8</v>
      </c>
      <c r="E6" s="5" t="s">
        <v>7</v>
      </c>
      <c r="F6" s="5" t="s">
        <v>5</v>
      </c>
      <c r="G6" s="4" t="s">
        <v>44</v>
      </c>
      <c r="H6" s="4" t="s">
        <v>50</v>
      </c>
      <c r="I6" s="4" t="s">
        <v>0</v>
      </c>
      <c r="J6" s="4" t="s">
        <v>38</v>
      </c>
      <c r="K6" s="4" t="s">
        <v>39</v>
      </c>
      <c r="L6" s="4" t="s">
        <v>22</v>
      </c>
    </row>
    <row r="7" spans="1:12" s="1" customFormat="1" ht="15.75" customHeight="1" x14ac:dyDescent="0.25">
      <c r="A7" s="78" t="s">
        <v>174</v>
      </c>
      <c r="B7" s="79"/>
      <c r="C7" s="79"/>
      <c r="D7" s="14" t="s">
        <v>48</v>
      </c>
      <c r="E7" s="24">
        <v>45673</v>
      </c>
      <c r="F7" s="7" t="s">
        <v>14</v>
      </c>
      <c r="G7" s="7">
        <v>28839</v>
      </c>
      <c r="H7" s="7"/>
      <c r="I7" s="7">
        <v>81946</v>
      </c>
      <c r="J7" s="43"/>
      <c r="K7" s="11">
        <v>330.6</v>
      </c>
      <c r="L7" s="44">
        <f>K7+K8+K9+J10+K12+J11</f>
        <v>30733.399999999998</v>
      </c>
    </row>
    <row r="8" spans="1:12" s="23" customFormat="1" ht="30.75" customHeight="1" x14ac:dyDescent="0.25">
      <c r="A8" s="83" t="s">
        <v>175</v>
      </c>
      <c r="B8" s="84"/>
      <c r="C8" s="84"/>
      <c r="D8" s="42" t="s">
        <v>169</v>
      </c>
      <c r="E8" s="13">
        <v>45674</v>
      </c>
      <c r="F8" s="8" t="s">
        <v>14</v>
      </c>
      <c r="G8" s="8">
        <v>10294</v>
      </c>
      <c r="H8" s="8"/>
      <c r="I8" s="8" t="s">
        <v>176</v>
      </c>
      <c r="J8" s="35"/>
      <c r="K8" s="10">
        <v>3390.69</v>
      </c>
      <c r="L8" s="36"/>
    </row>
    <row r="9" spans="1:12" ht="15" customHeight="1" x14ac:dyDescent="0.25">
      <c r="A9" s="78" t="s">
        <v>184</v>
      </c>
      <c r="B9" s="79"/>
      <c r="C9" s="79"/>
      <c r="D9" s="14" t="s">
        <v>48</v>
      </c>
      <c r="E9" s="24">
        <v>45674</v>
      </c>
      <c r="F9" s="7" t="s">
        <v>14</v>
      </c>
      <c r="G9" s="7">
        <v>28853</v>
      </c>
      <c r="H9" s="7"/>
      <c r="I9" s="7">
        <v>82028</v>
      </c>
      <c r="J9" s="43"/>
      <c r="K9" s="11">
        <v>1169.28</v>
      </c>
      <c r="L9" s="44"/>
    </row>
    <row r="10" spans="1:12" s="23" customFormat="1" ht="30.75" customHeight="1" x14ac:dyDescent="0.25">
      <c r="A10" s="83" t="s">
        <v>187</v>
      </c>
      <c r="B10" s="84"/>
      <c r="C10" s="84"/>
      <c r="D10" s="42" t="s">
        <v>155</v>
      </c>
      <c r="E10" s="13">
        <v>45674</v>
      </c>
      <c r="F10" s="8" t="s">
        <v>146</v>
      </c>
      <c r="G10" s="8"/>
      <c r="H10" s="8"/>
      <c r="I10" s="8" t="s">
        <v>188</v>
      </c>
      <c r="J10" s="35">
        <v>19093.599999999999</v>
      </c>
      <c r="K10" s="10"/>
      <c r="L10" s="36"/>
    </row>
    <row r="11" spans="1:12" s="1" customFormat="1" x14ac:dyDescent="0.25">
      <c r="A11" s="103" t="s">
        <v>181</v>
      </c>
      <c r="B11" s="104"/>
      <c r="C11" s="105"/>
      <c r="D11" s="53" t="s">
        <v>182</v>
      </c>
      <c r="E11" s="19">
        <v>45674</v>
      </c>
      <c r="F11" s="17" t="s">
        <v>146</v>
      </c>
      <c r="G11" s="17">
        <v>1738110</v>
      </c>
      <c r="H11" s="17"/>
      <c r="I11" s="17" t="s">
        <v>183</v>
      </c>
      <c r="J11" s="37">
        <v>3307.6</v>
      </c>
      <c r="K11" s="18"/>
      <c r="L11" s="54"/>
    </row>
    <row r="12" spans="1:12" ht="15" customHeight="1" x14ac:dyDescent="0.25">
      <c r="A12" s="78" t="s">
        <v>194</v>
      </c>
      <c r="B12" s="79"/>
      <c r="C12" s="79"/>
      <c r="D12" s="14" t="s">
        <v>169</v>
      </c>
      <c r="E12" s="24">
        <v>45675</v>
      </c>
      <c r="F12" s="7" t="s">
        <v>14</v>
      </c>
      <c r="G12" s="7">
        <v>356955</v>
      </c>
      <c r="H12" s="7"/>
      <c r="I12" s="7" t="s">
        <v>195</v>
      </c>
      <c r="J12" s="43"/>
      <c r="K12" s="11">
        <v>3441.63</v>
      </c>
      <c r="L12" s="44"/>
    </row>
    <row r="13" spans="1:12" ht="15" customHeight="1" thickBot="1" x14ac:dyDescent="0.3">
      <c r="A13" s="78" t="s">
        <v>204</v>
      </c>
      <c r="B13" s="79"/>
      <c r="C13" s="79"/>
      <c r="D13" s="14" t="s">
        <v>203</v>
      </c>
      <c r="E13" s="24">
        <v>45677</v>
      </c>
      <c r="F13" s="7" t="s">
        <v>146</v>
      </c>
      <c r="G13" s="7"/>
      <c r="H13" s="7"/>
      <c r="I13" s="7" t="s">
        <v>205</v>
      </c>
      <c r="J13" s="43">
        <v>1590.9</v>
      </c>
      <c r="K13" s="11"/>
      <c r="L13" s="44">
        <f>J13</f>
        <v>1590.9</v>
      </c>
    </row>
    <row r="14" spans="1:12" s="1" customFormat="1" ht="15.75" thickBot="1" x14ac:dyDescent="0.3">
      <c r="A14" s="80" t="s">
        <v>88</v>
      </c>
      <c r="B14" s="81"/>
      <c r="C14" s="81"/>
      <c r="D14" s="81"/>
      <c r="E14" s="81"/>
      <c r="F14" s="81"/>
      <c r="G14" s="81"/>
      <c r="H14" s="81"/>
      <c r="I14" s="81"/>
      <c r="J14" s="39">
        <f>SUM(J7:J13)</f>
        <v>23992.1</v>
      </c>
      <c r="K14" s="39">
        <f>SUM(K7:K13)</f>
        <v>8332.2000000000007</v>
      </c>
      <c r="L14" s="46">
        <f>J14+K14</f>
        <v>32324.3</v>
      </c>
    </row>
    <row r="15" spans="1:12" ht="15" customHeight="1" thickBot="1" x14ac:dyDescent="0.3">
      <c r="A15" s="95"/>
      <c r="B15" s="96"/>
      <c r="C15" s="96"/>
      <c r="D15" s="17"/>
      <c r="E15" s="19"/>
      <c r="F15" s="17"/>
      <c r="G15" s="17"/>
      <c r="H15" s="17"/>
      <c r="I15" s="17"/>
      <c r="J15" s="37"/>
      <c r="K15" s="18"/>
      <c r="L15" s="47"/>
    </row>
    <row r="16" spans="1:12" ht="15.75" customHeight="1" thickBot="1" x14ac:dyDescent="0.3">
      <c r="A16" s="80" t="s">
        <v>90</v>
      </c>
      <c r="B16" s="81"/>
      <c r="C16" s="81"/>
      <c r="D16" s="81"/>
      <c r="E16" s="81"/>
      <c r="F16" s="81"/>
      <c r="G16" s="81"/>
      <c r="H16" s="81"/>
      <c r="I16" s="81"/>
      <c r="J16" s="39">
        <f>SUM(J15:J15)</f>
        <v>0</v>
      </c>
      <c r="K16" s="39">
        <f>SUM(K15:K15)</f>
        <v>0</v>
      </c>
      <c r="L16" s="46">
        <f>J16+K16</f>
        <v>0</v>
      </c>
    </row>
    <row r="17" spans="1:12" ht="15.75" customHeight="1" x14ac:dyDescent="0.25">
      <c r="A17" s="78" t="s">
        <v>317</v>
      </c>
      <c r="B17" s="79"/>
      <c r="C17" s="79"/>
      <c r="D17" s="14" t="s">
        <v>318</v>
      </c>
      <c r="E17" s="24">
        <v>45727</v>
      </c>
      <c r="F17" s="7" t="s">
        <v>146</v>
      </c>
      <c r="G17" s="7"/>
      <c r="H17" s="7"/>
      <c r="I17" s="7" t="s">
        <v>319</v>
      </c>
      <c r="J17" s="43">
        <v>7563.2</v>
      </c>
      <c r="K17" s="11"/>
      <c r="L17" s="44">
        <f>J17+K18+J19+K20</f>
        <v>25641.26</v>
      </c>
    </row>
    <row r="18" spans="1:12" ht="15" customHeight="1" x14ac:dyDescent="0.25">
      <c r="A18" s="78" t="s">
        <v>325</v>
      </c>
      <c r="B18" s="79"/>
      <c r="C18" s="79"/>
      <c r="D18" s="14" t="s">
        <v>148</v>
      </c>
      <c r="E18" s="24">
        <v>45728</v>
      </c>
      <c r="F18" s="7" t="s">
        <v>14</v>
      </c>
      <c r="G18" s="7">
        <v>358989</v>
      </c>
      <c r="H18" s="7"/>
      <c r="I18" s="7" t="s">
        <v>326</v>
      </c>
      <c r="J18" s="43"/>
      <c r="K18" s="11">
        <v>9978.51</v>
      </c>
      <c r="L18" s="44"/>
    </row>
    <row r="19" spans="1:12" x14ac:dyDescent="0.25">
      <c r="A19" s="78" t="s">
        <v>165</v>
      </c>
      <c r="B19" s="79"/>
      <c r="C19" s="79"/>
      <c r="D19" s="14" t="s">
        <v>166</v>
      </c>
      <c r="E19" s="24">
        <v>45728</v>
      </c>
      <c r="F19" s="7" t="s">
        <v>146</v>
      </c>
      <c r="G19" s="7"/>
      <c r="H19" s="7"/>
      <c r="I19" s="7" t="s">
        <v>327</v>
      </c>
      <c r="J19" s="43">
        <v>276.58999999999997</v>
      </c>
      <c r="K19" s="11"/>
      <c r="L19" s="44"/>
    </row>
    <row r="20" spans="1:12" x14ac:dyDescent="0.25">
      <c r="A20" s="78" t="s">
        <v>333</v>
      </c>
      <c r="B20" s="79"/>
      <c r="C20" s="79"/>
      <c r="D20" s="14" t="s">
        <v>148</v>
      </c>
      <c r="E20" s="24">
        <v>45729</v>
      </c>
      <c r="F20" s="7" t="s">
        <v>14</v>
      </c>
      <c r="G20" s="7">
        <v>359027</v>
      </c>
      <c r="H20" s="7"/>
      <c r="I20" s="7" t="s">
        <v>334</v>
      </c>
      <c r="J20" s="43"/>
      <c r="K20" s="11">
        <v>7822.96</v>
      </c>
      <c r="L20" s="44"/>
    </row>
    <row r="21" spans="1:12" ht="15.75" thickBot="1" x14ac:dyDescent="0.3">
      <c r="A21" s="78" t="s">
        <v>165</v>
      </c>
      <c r="B21" s="79"/>
      <c r="C21" s="79"/>
      <c r="D21" s="14" t="s">
        <v>166</v>
      </c>
      <c r="E21" s="24">
        <v>12867</v>
      </c>
      <c r="F21" s="7" t="s">
        <v>146</v>
      </c>
      <c r="G21" s="7"/>
      <c r="H21" s="7"/>
      <c r="I21" s="7" t="s">
        <v>363</v>
      </c>
      <c r="J21" s="43">
        <v>491.65</v>
      </c>
      <c r="K21" s="11"/>
      <c r="L21" s="44">
        <f>J21</f>
        <v>491.65</v>
      </c>
    </row>
    <row r="22" spans="1:12" ht="15" customHeight="1" thickBot="1" x14ac:dyDescent="0.3">
      <c r="A22" s="80" t="s">
        <v>91</v>
      </c>
      <c r="B22" s="81"/>
      <c r="C22" s="81"/>
      <c r="D22" s="81"/>
      <c r="E22" s="81"/>
      <c r="F22" s="81"/>
      <c r="G22" s="81"/>
      <c r="H22" s="81"/>
      <c r="I22" s="81"/>
      <c r="J22" s="39">
        <f>SUM(J17:J21)</f>
        <v>8331.44</v>
      </c>
      <c r="K22" s="39">
        <f>SUM(K17:K21)</f>
        <v>17801.47</v>
      </c>
      <c r="L22" s="46">
        <f>J22+K22</f>
        <v>26132.910000000003</v>
      </c>
    </row>
    <row r="23" spans="1:12" x14ac:dyDescent="0.25">
      <c r="A23" s="78" t="s">
        <v>460</v>
      </c>
      <c r="B23" s="79"/>
      <c r="C23" s="79"/>
      <c r="D23" s="60" t="s">
        <v>312</v>
      </c>
      <c r="E23" s="24">
        <v>45771</v>
      </c>
      <c r="F23" s="7" t="s">
        <v>146</v>
      </c>
      <c r="G23" s="7"/>
      <c r="H23" s="7"/>
      <c r="I23" s="7">
        <v>139930</v>
      </c>
      <c r="J23" s="43">
        <v>4818.6400000000003</v>
      </c>
      <c r="K23" s="11"/>
      <c r="L23" s="44">
        <f>J23+J24+K25+J26+J27+K28</f>
        <v>17546.399999999998</v>
      </c>
    </row>
    <row r="24" spans="1:12" s="23" customFormat="1" x14ac:dyDescent="0.25">
      <c r="A24" s="78" t="s">
        <v>464</v>
      </c>
      <c r="B24" s="79"/>
      <c r="C24" s="79"/>
      <c r="D24" s="14" t="s">
        <v>166</v>
      </c>
      <c r="E24" s="24">
        <v>45771</v>
      </c>
      <c r="F24" s="7" t="s">
        <v>146</v>
      </c>
      <c r="G24" s="7"/>
      <c r="H24" s="7"/>
      <c r="I24" s="7" t="s">
        <v>461</v>
      </c>
      <c r="J24" s="43">
        <v>600.83000000000004</v>
      </c>
      <c r="K24" s="11"/>
      <c r="L24" s="44"/>
    </row>
    <row r="25" spans="1:12" s="27" customFormat="1" x14ac:dyDescent="0.25">
      <c r="A25" s="78" t="s">
        <v>464</v>
      </c>
      <c r="B25" s="79"/>
      <c r="C25" s="79"/>
      <c r="D25" s="14" t="s">
        <v>150</v>
      </c>
      <c r="E25" s="24">
        <v>45771</v>
      </c>
      <c r="F25" s="7" t="s">
        <v>14</v>
      </c>
      <c r="G25" s="7"/>
      <c r="H25" s="7"/>
      <c r="I25" s="7" t="s">
        <v>465</v>
      </c>
      <c r="J25" s="43"/>
      <c r="K25" s="11">
        <v>683.7</v>
      </c>
      <c r="L25" s="44"/>
    </row>
    <row r="26" spans="1:12" s="27" customFormat="1" x14ac:dyDescent="0.25">
      <c r="A26" s="78" t="s">
        <v>470</v>
      </c>
      <c r="B26" s="79"/>
      <c r="C26" s="79"/>
      <c r="D26" s="14" t="s">
        <v>471</v>
      </c>
      <c r="E26" s="24">
        <v>45772</v>
      </c>
      <c r="F26" s="7" t="s">
        <v>146</v>
      </c>
      <c r="G26" s="7" t="s">
        <v>472</v>
      </c>
      <c r="H26" s="7"/>
      <c r="I26" s="7" t="s">
        <v>473</v>
      </c>
      <c r="J26" s="43">
        <v>1986.18</v>
      </c>
      <c r="K26" s="11"/>
      <c r="L26" s="44"/>
    </row>
    <row r="27" spans="1:12" ht="15" customHeight="1" x14ac:dyDescent="0.25">
      <c r="A27" s="78" t="s">
        <v>474</v>
      </c>
      <c r="B27" s="79"/>
      <c r="C27" s="79"/>
      <c r="D27" s="14" t="s">
        <v>312</v>
      </c>
      <c r="E27" s="24">
        <v>45772</v>
      </c>
      <c r="F27" s="7" t="s">
        <v>146</v>
      </c>
      <c r="G27" s="7"/>
      <c r="H27" s="7"/>
      <c r="I27" s="7">
        <v>139959</v>
      </c>
      <c r="J27" s="43">
        <v>6693.2</v>
      </c>
      <c r="K27" s="11"/>
      <c r="L27" s="44"/>
    </row>
    <row r="28" spans="1:12" ht="15" customHeight="1" thickBot="1" x14ac:dyDescent="0.3">
      <c r="A28" s="97" t="s">
        <v>482</v>
      </c>
      <c r="B28" s="98"/>
      <c r="C28" s="99"/>
      <c r="D28" s="45" t="s">
        <v>476</v>
      </c>
      <c r="E28" s="55">
        <v>45772</v>
      </c>
      <c r="F28" s="63" t="s">
        <v>14</v>
      </c>
      <c r="G28" s="56">
        <v>360444</v>
      </c>
      <c r="H28" s="56"/>
      <c r="I28" s="56" t="s">
        <v>483</v>
      </c>
      <c r="J28" s="57"/>
      <c r="K28" s="58">
        <v>2763.85</v>
      </c>
      <c r="L28" s="47"/>
    </row>
    <row r="29" spans="1:12" ht="15.75" customHeight="1" thickBot="1" x14ac:dyDescent="0.3">
      <c r="A29" s="80" t="s">
        <v>92</v>
      </c>
      <c r="B29" s="81"/>
      <c r="C29" s="81"/>
      <c r="D29" s="81"/>
      <c r="E29" s="81"/>
      <c r="F29" s="81"/>
      <c r="G29" s="81"/>
      <c r="H29" s="81"/>
      <c r="I29" s="81"/>
      <c r="J29" s="39">
        <f>SUM(J23:J28)</f>
        <v>14098.85</v>
      </c>
      <c r="K29" s="39">
        <f>SUM(K23:K28)</f>
        <v>3447.55</v>
      </c>
      <c r="L29" s="46">
        <f>J29+K29</f>
        <v>17546.400000000001</v>
      </c>
    </row>
    <row r="30" spans="1:12" x14ac:dyDescent="0.25">
      <c r="A30" s="78" t="s">
        <v>528</v>
      </c>
      <c r="B30" s="79"/>
      <c r="C30" s="79"/>
      <c r="D30" s="14" t="s">
        <v>196</v>
      </c>
      <c r="E30" s="24">
        <v>45782</v>
      </c>
      <c r="F30" s="7" t="s">
        <v>146</v>
      </c>
      <c r="G30" s="7">
        <v>1826798</v>
      </c>
      <c r="H30" s="7"/>
      <c r="I30" s="7" t="s">
        <v>529</v>
      </c>
      <c r="J30" s="43">
        <v>469.5</v>
      </c>
      <c r="K30" s="11"/>
      <c r="L30" s="44">
        <f>J30+K31</f>
        <v>6239.34</v>
      </c>
    </row>
    <row r="31" spans="1:12" ht="15" customHeight="1" x14ac:dyDescent="0.25">
      <c r="A31" s="78" t="s">
        <v>555</v>
      </c>
      <c r="B31" s="79"/>
      <c r="C31" s="79"/>
      <c r="D31" s="14" t="s">
        <v>553</v>
      </c>
      <c r="E31" s="24">
        <v>45786</v>
      </c>
      <c r="F31" s="7" t="s">
        <v>14</v>
      </c>
      <c r="G31" s="7"/>
      <c r="H31" s="7" t="s">
        <v>554</v>
      </c>
      <c r="I31" s="7" t="s">
        <v>556</v>
      </c>
      <c r="J31" s="43"/>
      <c r="K31" s="11">
        <v>5769.84</v>
      </c>
      <c r="L31" s="44"/>
    </row>
    <row r="32" spans="1:12" ht="15.75" customHeight="1" x14ac:dyDescent="0.25">
      <c r="A32" s="78" t="s">
        <v>599</v>
      </c>
      <c r="B32" s="79"/>
      <c r="C32" s="79"/>
      <c r="D32" s="14" t="s">
        <v>48</v>
      </c>
      <c r="E32" s="24">
        <v>45807</v>
      </c>
      <c r="F32" s="7" t="s">
        <v>14</v>
      </c>
      <c r="G32" s="7">
        <v>30939</v>
      </c>
      <c r="H32" s="7" t="s">
        <v>600</v>
      </c>
      <c r="I32" s="7">
        <v>87269</v>
      </c>
      <c r="J32" s="43"/>
      <c r="K32" s="11">
        <v>1493.15</v>
      </c>
      <c r="L32" s="44">
        <f>K32+J33</f>
        <v>2857.87</v>
      </c>
    </row>
    <row r="33" spans="1:12" ht="15.75" thickBot="1" x14ac:dyDescent="0.3">
      <c r="A33" s="78" t="s">
        <v>601</v>
      </c>
      <c r="B33" s="79"/>
      <c r="C33" s="79"/>
      <c r="D33" s="14" t="s">
        <v>196</v>
      </c>
      <c r="E33" s="24">
        <v>45807</v>
      </c>
      <c r="F33" s="7" t="s">
        <v>146</v>
      </c>
      <c r="G33" s="7"/>
      <c r="H33" s="7" t="s">
        <v>602</v>
      </c>
      <c r="I33" s="7" t="s">
        <v>603</v>
      </c>
      <c r="J33" s="43">
        <v>1364.72</v>
      </c>
      <c r="K33" s="11"/>
      <c r="L33" s="44"/>
    </row>
    <row r="34" spans="1:12" ht="15.75" thickBot="1" x14ac:dyDescent="0.3">
      <c r="A34" s="80" t="s">
        <v>26</v>
      </c>
      <c r="B34" s="81"/>
      <c r="C34" s="81"/>
      <c r="D34" s="81"/>
      <c r="E34" s="81"/>
      <c r="F34" s="81"/>
      <c r="G34" s="81"/>
      <c r="H34" s="81"/>
      <c r="I34" s="81"/>
      <c r="J34" s="39">
        <f>SUM(J30:J33)</f>
        <v>1834.22</v>
      </c>
      <c r="K34" s="39">
        <f>SUM(K30:K33)</f>
        <v>7262.99</v>
      </c>
      <c r="L34" s="46">
        <f>J34+K34</f>
        <v>9097.2099999999991</v>
      </c>
    </row>
    <row r="35" spans="1:12" x14ac:dyDescent="0.25">
      <c r="A35" s="78" t="s">
        <v>651</v>
      </c>
      <c r="B35" s="79"/>
      <c r="C35" s="79"/>
      <c r="D35" s="14" t="s">
        <v>148</v>
      </c>
      <c r="E35" s="24">
        <v>45815</v>
      </c>
      <c r="F35" s="7" t="s">
        <v>14</v>
      </c>
      <c r="G35" s="7">
        <v>632001</v>
      </c>
      <c r="H35" s="7" t="s">
        <v>652</v>
      </c>
      <c r="I35" s="7">
        <v>242346</v>
      </c>
      <c r="J35" s="43"/>
      <c r="K35" s="11">
        <v>481.81</v>
      </c>
      <c r="L35" s="44">
        <f>K35</f>
        <v>481.81</v>
      </c>
    </row>
    <row r="36" spans="1:12" x14ac:dyDescent="0.25">
      <c r="A36" s="78" t="s">
        <v>687</v>
      </c>
      <c r="B36" s="79"/>
      <c r="C36" s="79"/>
      <c r="D36" s="14" t="s">
        <v>688</v>
      </c>
      <c r="E36" s="24">
        <v>45827</v>
      </c>
      <c r="F36" s="7" t="s">
        <v>14</v>
      </c>
      <c r="G36" s="7">
        <v>24301</v>
      </c>
      <c r="H36" s="7" t="s">
        <v>689</v>
      </c>
      <c r="I36" s="7" t="s">
        <v>690</v>
      </c>
      <c r="J36" s="43"/>
      <c r="K36" s="11">
        <v>1985.92</v>
      </c>
      <c r="L36" s="44">
        <f>K36</f>
        <v>1985.92</v>
      </c>
    </row>
    <row r="37" spans="1:12" s="23" customFormat="1" ht="30" x14ac:dyDescent="0.25">
      <c r="A37" s="83" t="s">
        <v>711</v>
      </c>
      <c r="B37" s="84"/>
      <c r="C37" s="84"/>
      <c r="D37" s="42" t="s">
        <v>318</v>
      </c>
      <c r="E37" s="13">
        <v>45832</v>
      </c>
      <c r="F37" s="8" t="s">
        <v>146</v>
      </c>
      <c r="G37" s="8"/>
      <c r="H37" s="8"/>
      <c r="I37" s="8" t="s">
        <v>712</v>
      </c>
      <c r="J37" s="35">
        <v>5804.64</v>
      </c>
      <c r="K37" s="10"/>
      <c r="L37" s="36">
        <f>J37</f>
        <v>5804.64</v>
      </c>
    </row>
    <row r="38" spans="1:12" ht="15.75" thickBot="1" x14ac:dyDescent="0.3">
      <c r="A38" s="78"/>
      <c r="B38" s="79"/>
      <c r="C38" s="79"/>
      <c r="D38" s="14"/>
      <c r="E38" s="24"/>
      <c r="F38" s="7"/>
      <c r="G38" s="7"/>
      <c r="H38" s="7"/>
      <c r="I38" s="7"/>
      <c r="J38" s="43"/>
      <c r="K38" s="11"/>
      <c r="L38" s="44"/>
    </row>
    <row r="39" spans="1:12" ht="15.75" thickBot="1" x14ac:dyDescent="0.3">
      <c r="A39" s="80" t="s">
        <v>89</v>
      </c>
      <c r="B39" s="81"/>
      <c r="C39" s="81"/>
      <c r="D39" s="81"/>
      <c r="E39" s="81"/>
      <c r="F39" s="81"/>
      <c r="G39" s="81"/>
      <c r="H39" s="81"/>
      <c r="I39" s="81"/>
      <c r="J39" s="39">
        <f>SUM(J35:J38)</f>
        <v>5804.64</v>
      </c>
      <c r="K39" s="39">
        <f>SUM(K35:K38)</f>
        <v>2467.73</v>
      </c>
      <c r="L39" s="46">
        <f>J39+K39</f>
        <v>8272.3700000000008</v>
      </c>
    </row>
    <row r="40" spans="1:12" x14ac:dyDescent="0.25">
      <c r="A40" s="78"/>
      <c r="B40" s="79"/>
      <c r="C40" s="79"/>
      <c r="D40" s="14"/>
      <c r="E40" s="24"/>
      <c r="F40" s="7"/>
      <c r="G40" s="7"/>
      <c r="H40" s="7"/>
      <c r="I40" s="7"/>
      <c r="J40" s="43"/>
      <c r="K40" s="11"/>
      <c r="L40" s="44"/>
    </row>
    <row r="41" spans="1:12" x14ac:dyDescent="0.25">
      <c r="A41" s="78"/>
      <c r="B41" s="79"/>
      <c r="C41" s="79"/>
      <c r="D41" s="14"/>
      <c r="E41" s="24"/>
      <c r="F41" s="7"/>
      <c r="G41" s="7"/>
      <c r="H41" s="7"/>
      <c r="I41" s="7"/>
      <c r="J41" s="43"/>
      <c r="K41" s="11"/>
      <c r="L41" s="44"/>
    </row>
    <row r="42" spans="1:12" x14ac:dyDescent="0.25">
      <c r="A42" s="78"/>
      <c r="B42" s="79"/>
      <c r="C42" s="79"/>
      <c r="D42" s="14"/>
      <c r="E42" s="24"/>
      <c r="F42" s="7"/>
      <c r="G42" s="7"/>
      <c r="H42" s="7"/>
      <c r="I42" s="7"/>
      <c r="J42" s="43"/>
      <c r="K42" s="11"/>
      <c r="L42" s="44"/>
    </row>
    <row r="43" spans="1:12" x14ac:dyDescent="0.25">
      <c r="A43" s="85"/>
      <c r="B43" s="86"/>
      <c r="C43" s="86"/>
      <c r="D43" s="20"/>
      <c r="E43" s="21"/>
      <c r="F43" s="20"/>
      <c r="G43" s="20"/>
      <c r="H43" s="20"/>
      <c r="I43" s="20"/>
      <c r="J43" s="38"/>
      <c r="K43" s="22"/>
      <c r="L43" s="48"/>
    </row>
    <row r="44" spans="1:12" ht="15.75" thickBot="1" x14ac:dyDescent="0.3">
      <c r="A44" s="78"/>
      <c r="B44" s="79"/>
      <c r="C44" s="79"/>
      <c r="D44" s="14"/>
      <c r="E44" s="24"/>
      <c r="F44" s="7"/>
      <c r="G44" s="7"/>
      <c r="H44" s="7"/>
      <c r="I44" s="7"/>
      <c r="J44" s="43"/>
      <c r="K44" s="11"/>
      <c r="L44" s="44"/>
    </row>
    <row r="45" spans="1:12" ht="15.75" thickBot="1" x14ac:dyDescent="0.3">
      <c r="A45" s="80" t="s">
        <v>52</v>
      </c>
      <c r="B45" s="81"/>
      <c r="C45" s="81"/>
      <c r="D45" s="81"/>
      <c r="E45" s="81"/>
      <c r="F45" s="81"/>
      <c r="G45" s="81"/>
      <c r="H45" s="81"/>
      <c r="I45" s="81"/>
      <c r="J45" s="39">
        <f>SUM(J40:J44)</f>
        <v>0</v>
      </c>
      <c r="K45" s="39">
        <f>SUM(K40:K44)</f>
        <v>0</v>
      </c>
      <c r="L45" s="46">
        <f>J45+K45</f>
        <v>0</v>
      </c>
    </row>
    <row r="46" spans="1:12" x14ac:dyDescent="0.25">
      <c r="A46" s="78"/>
      <c r="B46" s="79"/>
      <c r="C46" s="79"/>
      <c r="D46" s="14"/>
      <c r="E46" s="24"/>
      <c r="F46" s="7"/>
      <c r="G46" s="7"/>
      <c r="H46" s="7"/>
      <c r="I46" s="7"/>
      <c r="J46" s="43"/>
      <c r="K46" s="11"/>
      <c r="L46" s="44"/>
    </row>
    <row r="47" spans="1:12" x14ac:dyDescent="0.25">
      <c r="A47" s="78"/>
      <c r="B47" s="79"/>
      <c r="C47" s="79"/>
      <c r="D47" s="14"/>
      <c r="E47" s="24"/>
      <c r="F47" s="7"/>
      <c r="G47" s="7"/>
      <c r="H47" s="7"/>
      <c r="I47" s="7"/>
      <c r="J47" s="43"/>
      <c r="K47" s="11"/>
      <c r="L47" s="44"/>
    </row>
    <row r="48" spans="1:12" x14ac:dyDescent="0.25">
      <c r="A48" s="85"/>
      <c r="B48" s="86"/>
      <c r="C48" s="86"/>
      <c r="D48" s="20"/>
      <c r="E48" s="21"/>
      <c r="F48" s="20"/>
      <c r="G48" s="20"/>
      <c r="H48" s="20"/>
      <c r="I48" s="20"/>
      <c r="J48" s="38"/>
      <c r="K48" s="22"/>
      <c r="L48" s="48"/>
    </row>
    <row r="49" spans="1:12" x14ac:dyDescent="0.25">
      <c r="A49" s="83"/>
      <c r="B49" s="84"/>
      <c r="C49" s="84"/>
      <c r="D49" s="42"/>
      <c r="E49" s="13"/>
      <c r="F49" s="8"/>
      <c r="G49" s="8"/>
      <c r="H49" s="8"/>
      <c r="I49" s="8"/>
      <c r="J49" s="35"/>
      <c r="K49" s="11"/>
      <c r="L49" s="44"/>
    </row>
    <row r="50" spans="1:12" ht="15.75" thickBot="1" x14ac:dyDescent="0.3">
      <c r="A50" s="78"/>
      <c r="B50" s="79"/>
      <c r="C50" s="79"/>
      <c r="D50" s="14"/>
      <c r="E50" s="24"/>
      <c r="F50" s="7"/>
      <c r="G50" s="7"/>
      <c r="H50" s="7"/>
      <c r="I50" s="7"/>
      <c r="J50" s="43"/>
      <c r="K50" s="11"/>
      <c r="L50" s="44"/>
    </row>
    <row r="51" spans="1:12" ht="15.75" thickBot="1" x14ac:dyDescent="0.3">
      <c r="A51" s="80" t="s">
        <v>55</v>
      </c>
      <c r="B51" s="81"/>
      <c r="C51" s="81"/>
      <c r="D51" s="81"/>
      <c r="E51" s="81"/>
      <c r="F51" s="81"/>
      <c r="G51" s="81"/>
      <c r="H51" s="81"/>
      <c r="I51" s="81"/>
      <c r="J51" s="39">
        <f>SUM(J46:J50)</f>
        <v>0</v>
      </c>
      <c r="K51" s="39">
        <f>SUM(K46:K50)</f>
        <v>0</v>
      </c>
      <c r="L51" s="46">
        <f>J51+K51</f>
        <v>0</v>
      </c>
    </row>
    <row r="52" spans="1:12" x14ac:dyDescent="0.25">
      <c r="A52" s="78"/>
      <c r="B52" s="79"/>
      <c r="C52" s="79"/>
      <c r="D52" s="14"/>
      <c r="E52" s="24"/>
      <c r="F52" s="7"/>
      <c r="G52" s="7"/>
      <c r="H52" s="7"/>
      <c r="I52" s="7"/>
      <c r="J52" s="43"/>
      <c r="K52" s="11"/>
      <c r="L52" s="44"/>
    </row>
    <row r="53" spans="1:12" x14ac:dyDescent="0.25">
      <c r="A53" s="78"/>
      <c r="B53" s="79"/>
      <c r="C53" s="79"/>
      <c r="D53" s="14"/>
      <c r="E53" s="24"/>
      <c r="F53" s="7"/>
      <c r="G53" s="7"/>
      <c r="H53" s="7"/>
      <c r="I53" s="7"/>
      <c r="J53" s="43"/>
      <c r="K53" s="11"/>
      <c r="L53" s="44"/>
    </row>
    <row r="54" spans="1:12" x14ac:dyDescent="0.25">
      <c r="A54" s="85"/>
      <c r="B54" s="86"/>
      <c r="C54" s="86"/>
      <c r="D54" s="20"/>
      <c r="E54" s="21"/>
      <c r="F54" s="20"/>
      <c r="G54" s="20"/>
      <c r="H54" s="20"/>
      <c r="I54" s="20"/>
      <c r="J54" s="38"/>
      <c r="K54" s="22"/>
      <c r="L54" s="48"/>
    </row>
    <row r="55" spans="1:12" x14ac:dyDescent="0.25">
      <c r="A55" s="83"/>
      <c r="B55" s="84"/>
      <c r="C55" s="84"/>
      <c r="D55" s="42"/>
      <c r="E55" s="13"/>
      <c r="F55" s="8"/>
      <c r="G55" s="8"/>
      <c r="H55" s="8"/>
      <c r="I55" s="8"/>
      <c r="J55" s="35"/>
      <c r="K55" s="11"/>
      <c r="L55" s="44"/>
    </row>
    <row r="56" spans="1:12" ht="15.75" thickBot="1" x14ac:dyDescent="0.3">
      <c r="A56" s="83"/>
      <c r="B56" s="84"/>
      <c r="C56" s="84"/>
      <c r="D56" s="42"/>
      <c r="E56" s="13"/>
      <c r="F56" s="8"/>
      <c r="G56" s="8"/>
      <c r="H56" s="8"/>
      <c r="I56" s="8"/>
      <c r="J56" s="35"/>
      <c r="K56" s="10"/>
      <c r="L56" s="36"/>
    </row>
    <row r="57" spans="1:12" ht="15.75" thickBot="1" x14ac:dyDescent="0.3">
      <c r="A57" s="80" t="s">
        <v>62</v>
      </c>
      <c r="B57" s="81"/>
      <c r="C57" s="81"/>
      <c r="D57" s="81"/>
      <c r="E57" s="81"/>
      <c r="F57" s="81"/>
      <c r="G57" s="81"/>
      <c r="H57" s="81"/>
      <c r="I57" s="81"/>
      <c r="J57" s="39">
        <f>SUM(J52:J56)</f>
        <v>0</v>
      </c>
      <c r="K57" s="39">
        <f>SUM(K52:K56)</f>
        <v>0</v>
      </c>
      <c r="L57" s="46">
        <f>J57+K57</f>
        <v>0</v>
      </c>
    </row>
    <row r="58" spans="1:12" x14ac:dyDescent="0.25">
      <c r="A58" s="78"/>
      <c r="B58" s="79"/>
      <c r="C58" s="79"/>
      <c r="D58" s="14"/>
      <c r="E58" s="24"/>
      <c r="F58" s="7"/>
      <c r="G58" s="7"/>
      <c r="H58" s="7"/>
      <c r="I58" s="7"/>
      <c r="J58" s="43"/>
      <c r="K58" s="11"/>
      <c r="L58" s="44"/>
    </row>
    <row r="59" spans="1:12" x14ac:dyDescent="0.25">
      <c r="A59" s="78"/>
      <c r="B59" s="79"/>
      <c r="C59" s="79"/>
      <c r="D59" s="14"/>
      <c r="E59" s="24"/>
      <c r="F59" s="7"/>
      <c r="G59" s="7"/>
      <c r="H59" s="7"/>
      <c r="I59" s="7"/>
      <c r="J59" s="43"/>
      <c r="K59" s="11"/>
      <c r="L59" s="44"/>
    </row>
    <row r="60" spans="1:12" x14ac:dyDescent="0.25">
      <c r="A60" s="85"/>
      <c r="B60" s="86"/>
      <c r="C60" s="86"/>
      <c r="D60" s="20"/>
      <c r="E60" s="21"/>
      <c r="F60" s="20"/>
      <c r="G60" s="20"/>
      <c r="H60" s="20"/>
      <c r="I60" s="20"/>
      <c r="J60" s="38"/>
      <c r="K60" s="22"/>
      <c r="L60" s="48"/>
    </row>
    <row r="61" spans="1:12" x14ac:dyDescent="0.25">
      <c r="A61" s="83"/>
      <c r="B61" s="84"/>
      <c r="C61" s="84"/>
      <c r="D61" s="42"/>
      <c r="E61" s="13"/>
      <c r="F61" s="8"/>
      <c r="G61" s="8"/>
      <c r="H61" s="8"/>
      <c r="I61" s="8"/>
      <c r="J61" s="35"/>
      <c r="K61" s="11"/>
      <c r="L61" s="44"/>
    </row>
    <row r="62" spans="1:12" ht="15.75" thickBot="1" x14ac:dyDescent="0.3">
      <c r="A62" s="78"/>
      <c r="B62" s="79"/>
      <c r="C62" s="79"/>
      <c r="D62" s="14"/>
      <c r="E62" s="24"/>
      <c r="F62" s="7"/>
      <c r="G62" s="7"/>
      <c r="H62" s="7"/>
      <c r="I62" s="7"/>
      <c r="J62" s="43"/>
      <c r="K62" s="11"/>
      <c r="L62" s="44"/>
    </row>
    <row r="63" spans="1:12" ht="15.75" thickBot="1" x14ac:dyDescent="0.3">
      <c r="A63" s="80" t="s">
        <v>68</v>
      </c>
      <c r="B63" s="81"/>
      <c r="C63" s="81"/>
      <c r="D63" s="81"/>
      <c r="E63" s="81"/>
      <c r="F63" s="81"/>
      <c r="G63" s="81"/>
      <c r="H63" s="81"/>
      <c r="I63" s="81"/>
      <c r="J63" s="39">
        <f>SUM(J58:J62)</f>
        <v>0</v>
      </c>
      <c r="K63" s="39">
        <f>SUM(K58:K62)</f>
        <v>0</v>
      </c>
      <c r="L63" s="46">
        <f>J63+K63</f>
        <v>0</v>
      </c>
    </row>
    <row r="64" spans="1:12" x14ac:dyDescent="0.25">
      <c r="A64" s="78"/>
      <c r="B64" s="79"/>
      <c r="C64" s="79"/>
      <c r="D64" s="14"/>
      <c r="E64" s="24"/>
      <c r="F64" s="7"/>
      <c r="G64" s="7"/>
      <c r="H64" s="7"/>
      <c r="I64" s="7"/>
      <c r="J64" s="43"/>
      <c r="K64" s="11"/>
      <c r="L64" s="44"/>
    </row>
    <row r="65" spans="1:12" x14ac:dyDescent="0.25">
      <c r="A65" s="78"/>
      <c r="B65" s="79"/>
      <c r="C65" s="79"/>
      <c r="D65" s="14"/>
      <c r="E65" s="24"/>
      <c r="F65" s="7"/>
      <c r="G65" s="7"/>
      <c r="H65" s="7"/>
      <c r="I65" s="7"/>
      <c r="J65" s="43"/>
      <c r="K65" s="11"/>
      <c r="L65" s="44"/>
    </row>
    <row r="66" spans="1:12" x14ac:dyDescent="0.25">
      <c r="A66" s="78"/>
      <c r="B66" s="79"/>
      <c r="C66" s="79"/>
      <c r="D66" s="14"/>
      <c r="E66" s="24"/>
      <c r="F66" s="7"/>
      <c r="G66" s="7"/>
      <c r="H66" s="7"/>
      <c r="I66" s="7"/>
      <c r="J66" s="43"/>
      <c r="K66" s="11"/>
      <c r="L66" s="44"/>
    </row>
    <row r="67" spans="1:12" x14ac:dyDescent="0.25">
      <c r="A67" s="85"/>
      <c r="B67" s="86"/>
      <c r="C67" s="86"/>
      <c r="D67" s="20"/>
      <c r="E67" s="21"/>
      <c r="F67" s="20"/>
      <c r="G67" s="20"/>
      <c r="H67" s="20"/>
      <c r="I67" s="20"/>
      <c r="J67" s="38"/>
      <c r="K67" s="22"/>
      <c r="L67" s="48"/>
    </row>
    <row r="68" spans="1:12" x14ac:dyDescent="0.25">
      <c r="A68" s="83"/>
      <c r="B68" s="84"/>
      <c r="C68" s="84"/>
      <c r="D68" s="42"/>
      <c r="E68" s="13"/>
      <c r="F68" s="8"/>
      <c r="G68" s="8"/>
      <c r="H68" s="8"/>
      <c r="I68" s="8"/>
      <c r="J68" s="35"/>
      <c r="K68" s="11"/>
      <c r="L68" s="44"/>
    </row>
    <row r="69" spans="1:12" ht="15.75" thickBot="1" x14ac:dyDescent="0.3">
      <c r="A69" s="78"/>
      <c r="B69" s="79"/>
      <c r="C69" s="79"/>
      <c r="D69" s="14"/>
      <c r="E69" s="24"/>
      <c r="F69" s="7"/>
      <c r="G69" s="7"/>
      <c r="H69" s="7"/>
      <c r="I69" s="7"/>
      <c r="J69" s="11"/>
      <c r="K69" s="11"/>
      <c r="L69" s="44"/>
    </row>
    <row r="70" spans="1:12" ht="15.75" thickBot="1" x14ac:dyDescent="0.3">
      <c r="A70" s="80" t="s">
        <v>73</v>
      </c>
      <c r="B70" s="81"/>
      <c r="C70" s="81"/>
      <c r="D70" s="81"/>
      <c r="E70" s="81"/>
      <c r="F70" s="81"/>
      <c r="G70" s="81"/>
      <c r="H70" s="81"/>
      <c r="I70" s="81"/>
      <c r="J70" s="39">
        <f>SUM(J65:J69)</f>
        <v>0</v>
      </c>
      <c r="K70" s="39">
        <f>SUM(K65:K69)</f>
        <v>0</v>
      </c>
      <c r="L70" s="46">
        <f>J70+K70</f>
        <v>0</v>
      </c>
    </row>
    <row r="71" spans="1:12" x14ac:dyDescent="0.25">
      <c r="A71" s="78"/>
      <c r="B71" s="79"/>
      <c r="C71" s="79"/>
      <c r="D71" s="14"/>
      <c r="E71" s="24"/>
      <c r="F71" s="7"/>
      <c r="G71" s="7"/>
      <c r="H71" s="7"/>
      <c r="I71" s="7"/>
      <c r="J71" s="43"/>
      <c r="K71" s="11"/>
      <c r="L71" s="44"/>
    </row>
    <row r="72" spans="1:12" x14ac:dyDescent="0.25">
      <c r="A72" s="78"/>
      <c r="B72" s="79"/>
      <c r="C72" s="79"/>
      <c r="D72" s="14"/>
      <c r="E72" s="24"/>
      <c r="F72" s="7"/>
      <c r="G72" s="7"/>
      <c r="H72" s="7"/>
      <c r="I72" s="7"/>
      <c r="J72" s="43"/>
      <c r="K72" s="11"/>
      <c r="L72" s="44"/>
    </row>
    <row r="73" spans="1:12" x14ac:dyDescent="0.25">
      <c r="A73" s="78"/>
      <c r="B73" s="79"/>
      <c r="C73" s="79"/>
      <c r="D73" s="14"/>
      <c r="E73" s="24"/>
      <c r="F73" s="7"/>
      <c r="G73" s="7"/>
      <c r="H73" s="7"/>
      <c r="I73" s="7"/>
      <c r="J73" s="43"/>
      <c r="K73" s="11"/>
      <c r="L73" s="44"/>
    </row>
    <row r="74" spans="1:12" x14ac:dyDescent="0.25">
      <c r="A74" s="78"/>
      <c r="B74" s="79"/>
      <c r="C74" s="79"/>
      <c r="D74" s="14"/>
      <c r="E74" s="24"/>
      <c r="F74" s="7"/>
      <c r="G74" s="7"/>
      <c r="H74" s="7"/>
      <c r="I74" s="7"/>
      <c r="J74" s="43"/>
      <c r="K74" s="11"/>
      <c r="L74" s="44"/>
    </row>
    <row r="75" spans="1:12" ht="15.75" thickBot="1" x14ac:dyDescent="0.3">
      <c r="A75" s="78"/>
      <c r="B75" s="79"/>
      <c r="C75" s="79"/>
      <c r="D75" s="14"/>
      <c r="E75" s="24"/>
      <c r="F75" s="7"/>
      <c r="G75" s="7"/>
      <c r="H75" s="7"/>
      <c r="I75" s="7"/>
      <c r="J75" s="43"/>
      <c r="K75" s="41"/>
      <c r="L75" s="44"/>
    </row>
    <row r="76" spans="1:12" ht="15.75" thickBot="1" x14ac:dyDescent="0.3">
      <c r="A76" s="80" t="s">
        <v>78</v>
      </c>
      <c r="B76" s="81"/>
      <c r="C76" s="81"/>
      <c r="D76" s="81"/>
      <c r="E76" s="81"/>
      <c r="F76" s="81"/>
      <c r="G76" s="81"/>
      <c r="H76" s="81"/>
      <c r="I76" s="82"/>
      <c r="J76" s="39">
        <f>SUM(J69:J75)</f>
        <v>0</v>
      </c>
      <c r="K76" s="39">
        <f>SUM(K69:K75)</f>
        <v>0</v>
      </c>
      <c r="L76" s="46">
        <f>J76+K76</f>
        <v>0</v>
      </c>
    </row>
    <row r="77" spans="1:12" x14ac:dyDescent="0.25">
      <c r="A77" s="78"/>
      <c r="B77" s="79"/>
      <c r="C77" s="79"/>
      <c r="D77" s="14"/>
      <c r="E77" s="24"/>
      <c r="F77" s="7"/>
      <c r="G77" s="7"/>
      <c r="H77" s="7"/>
      <c r="I77" s="7"/>
      <c r="J77" s="43"/>
      <c r="K77" s="11"/>
      <c r="L77" s="44"/>
    </row>
    <row r="78" spans="1:12" x14ac:dyDescent="0.25">
      <c r="A78" s="78"/>
      <c r="B78" s="79"/>
      <c r="C78" s="79"/>
      <c r="D78" s="14"/>
      <c r="E78" s="24"/>
      <c r="F78" s="7"/>
      <c r="G78" s="7"/>
      <c r="H78" s="7"/>
      <c r="I78" s="7"/>
      <c r="J78" s="49">
        <f>J14+J16+J22+J29+J34+J39+J45+J51+J57+J63+J70+J76</f>
        <v>54061.25</v>
      </c>
      <c r="K78" s="49">
        <f>K14+K16+K22+K29+K34+K39+K45+K51+K57+K63+K70+K76</f>
        <v>39311.94</v>
      </c>
      <c r="L78" s="50">
        <f>L14+L16+L22+L29+L34+L39+L45+L51+L57+L63+L70+L76</f>
        <v>93373.19</v>
      </c>
    </row>
    <row r="79" spans="1:12" ht="15.75" thickBot="1" x14ac:dyDescent="0.3">
      <c r="A79" s="76"/>
      <c r="B79" s="77"/>
      <c r="C79" s="77"/>
      <c r="D79" s="16"/>
      <c r="E79" s="25"/>
      <c r="F79" s="9"/>
      <c r="G79" s="9"/>
      <c r="H79" s="9"/>
      <c r="I79" s="9"/>
      <c r="J79" s="51"/>
      <c r="K79" s="12"/>
      <c r="L79" s="52"/>
    </row>
  </sheetData>
  <mergeCells count="76">
    <mergeCell ref="A5:F5"/>
    <mergeCell ref="G5:L5"/>
    <mergeCell ref="A6:C6"/>
    <mergeCell ref="A7:C7"/>
    <mergeCell ref="A8:C8"/>
    <mergeCell ref="A9:C9"/>
    <mergeCell ref="A11:C11"/>
    <mergeCell ref="A13:C13"/>
    <mergeCell ref="A14:I14"/>
    <mergeCell ref="A25:C25"/>
    <mergeCell ref="A15:C15"/>
    <mergeCell ref="A16:I16"/>
    <mergeCell ref="A17:C17"/>
    <mergeCell ref="A18:C18"/>
    <mergeCell ref="A19:C19"/>
    <mergeCell ref="A22:I22"/>
    <mergeCell ref="A23:C23"/>
    <mergeCell ref="A24:C24"/>
    <mergeCell ref="A20:C20"/>
    <mergeCell ref="A21:C21"/>
    <mergeCell ref="A37:C37"/>
    <mergeCell ref="A27:C27"/>
    <mergeCell ref="A29:I29"/>
    <mergeCell ref="A30:C30"/>
    <mergeCell ref="A31:C31"/>
    <mergeCell ref="A32:C32"/>
    <mergeCell ref="A33:C33"/>
    <mergeCell ref="A34:I34"/>
    <mergeCell ref="A35:C35"/>
    <mergeCell ref="A36:C36"/>
    <mergeCell ref="A48:C48"/>
    <mergeCell ref="A38:C38"/>
    <mergeCell ref="A39:I39"/>
    <mergeCell ref="A40:C40"/>
    <mergeCell ref="A41:C41"/>
    <mergeCell ref="A42:C42"/>
    <mergeCell ref="A43:C43"/>
    <mergeCell ref="A44:C44"/>
    <mergeCell ref="A45:I45"/>
    <mergeCell ref="A46:C46"/>
    <mergeCell ref="A47:C47"/>
    <mergeCell ref="A60:C60"/>
    <mergeCell ref="A49:C49"/>
    <mergeCell ref="A50:C50"/>
    <mergeCell ref="A51:I51"/>
    <mergeCell ref="A52:C52"/>
    <mergeCell ref="A53:C53"/>
    <mergeCell ref="A54:C54"/>
    <mergeCell ref="A55:C55"/>
    <mergeCell ref="A56:C56"/>
    <mergeCell ref="A57:I57"/>
    <mergeCell ref="A58:C58"/>
    <mergeCell ref="A59:C59"/>
    <mergeCell ref="A72:C72"/>
    <mergeCell ref="A61:C61"/>
    <mergeCell ref="A62:C62"/>
    <mergeCell ref="A63:I63"/>
    <mergeCell ref="A64:C64"/>
    <mergeCell ref="A65:C65"/>
    <mergeCell ref="A66:C66"/>
    <mergeCell ref="A26:C26"/>
    <mergeCell ref="A28:C28"/>
    <mergeCell ref="A79:C79"/>
    <mergeCell ref="A10:C10"/>
    <mergeCell ref="A12:C12"/>
    <mergeCell ref="A73:C73"/>
    <mergeCell ref="A74:C74"/>
    <mergeCell ref="A75:C75"/>
    <mergeCell ref="A76:I76"/>
    <mergeCell ref="A77:C77"/>
    <mergeCell ref="A78:C78"/>
    <mergeCell ref="A67:C67"/>
    <mergeCell ref="A68:C68"/>
    <mergeCell ref="A69:C69"/>
    <mergeCell ref="A70:I70"/>
    <mergeCell ref="A71:C71"/>
  </mergeCells>
  <pageMargins left="0.31496062992125984" right="0.31496062992125984" top="0.35433070866141736" bottom="0.19685039370078741" header="0.31496062992125984" footer="0.31496062992125984"/>
  <pageSetup scale="60" orientation="landscape" horizontalDpi="300" verticalDpi="30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4:L58"/>
  <sheetViews>
    <sheetView view="pageBreakPreview" zoomScale="80" zoomScaleNormal="100" zoomScaleSheetLayoutView="80" workbookViewId="0">
      <pane ySplit="6" topLeftCell="A19" activePane="bottomLeft" state="frozen"/>
      <selection pane="bottomLeft" activeCell="A19" sqref="A19:C19"/>
    </sheetView>
  </sheetViews>
  <sheetFormatPr baseColWidth="10" defaultColWidth="4" defaultRowHeight="15" x14ac:dyDescent="0.25"/>
  <cols>
    <col min="1" max="1" width="18.85546875" customWidth="1"/>
    <col min="2" max="2" width="18.7109375" customWidth="1"/>
    <col min="3" max="3" width="43.28515625" customWidth="1"/>
    <col min="4" max="4" width="18.42578125" customWidth="1"/>
    <col min="5" max="5" width="13.85546875" style="6" customWidth="1"/>
    <col min="6" max="6" width="17.7109375" style="6" customWidth="1"/>
    <col min="7" max="8" width="16.5703125" style="6" customWidth="1"/>
    <col min="9" max="9" width="13.7109375" style="6" customWidth="1"/>
    <col min="10" max="11" width="12" style="6" customWidth="1"/>
    <col min="12" max="12" width="17" customWidth="1"/>
  </cols>
  <sheetData>
    <row r="4" spans="1:12" ht="15.75" thickBot="1" x14ac:dyDescent="0.3"/>
    <row r="5" spans="1:12" ht="15" customHeight="1" thickBot="1" x14ac:dyDescent="0.3">
      <c r="A5" s="106" t="s">
        <v>13</v>
      </c>
      <c r="B5" s="107"/>
      <c r="C5" s="107"/>
      <c r="D5" s="107"/>
      <c r="E5" s="107"/>
      <c r="F5" s="108"/>
      <c r="G5" s="87" t="s">
        <v>21</v>
      </c>
      <c r="H5" s="88"/>
      <c r="I5" s="88"/>
      <c r="J5" s="88"/>
      <c r="K5" s="88"/>
      <c r="L5" s="89"/>
    </row>
    <row r="6" spans="1:12" s="2" customFormat="1" ht="54" customHeight="1" thickBot="1" x14ac:dyDescent="0.3">
      <c r="A6" s="90" t="s">
        <v>3</v>
      </c>
      <c r="B6" s="91"/>
      <c r="C6" s="91"/>
      <c r="D6" s="5" t="s">
        <v>8</v>
      </c>
      <c r="E6" s="5" t="s">
        <v>7</v>
      </c>
      <c r="F6" s="5" t="s">
        <v>5</v>
      </c>
      <c r="G6" s="4" t="s">
        <v>44</v>
      </c>
      <c r="H6" s="4" t="s">
        <v>50</v>
      </c>
      <c r="I6" s="4" t="s">
        <v>0</v>
      </c>
      <c r="J6" s="4" t="s">
        <v>38</v>
      </c>
      <c r="K6" s="4" t="s">
        <v>39</v>
      </c>
      <c r="L6" s="4" t="s">
        <v>22</v>
      </c>
    </row>
    <row r="7" spans="1:12" ht="15" customHeight="1" thickBot="1" x14ac:dyDescent="0.3">
      <c r="A7" s="95"/>
      <c r="B7" s="96"/>
      <c r="C7" s="96"/>
      <c r="D7" s="17"/>
      <c r="E7" s="19"/>
      <c r="F7" s="17"/>
      <c r="G7" s="17"/>
      <c r="H7" s="17"/>
      <c r="I7" s="17"/>
      <c r="J7" s="37"/>
      <c r="K7" s="18"/>
      <c r="L7" s="47"/>
    </row>
    <row r="8" spans="1:12" s="1" customFormat="1" ht="15.75" thickBot="1" x14ac:dyDescent="0.3">
      <c r="A8" s="80" t="s">
        <v>88</v>
      </c>
      <c r="B8" s="81"/>
      <c r="C8" s="81"/>
      <c r="D8" s="81"/>
      <c r="E8" s="81"/>
      <c r="F8" s="81"/>
      <c r="G8" s="81"/>
      <c r="H8" s="81"/>
      <c r="I8" s="81"/>
      <c r="J8" s="39">
        <f>SUM(J7:J7)</f>
        <v>0</v>
      </c>
      <c r="K8" s="39">
        <f>SUM(K7:K7)</f>
        <v>0</v>
      </c>
      <c r="L8" s="46">
        <f>J8+K8</f>
        <v>0</v>
      </c>
    </row>
    <row r="9" spans="1:12" ht="15" customHeight="1" thickBot="1" x14ac:dyDescent="0.3">
      <c r="A9" s="95"/>
      <c r="B9" s="96"/>
      <c r="C9" s="96"/>
      <c r="D9" s="17"/>
      <c r="E9" s="19"/>
      <c r="F9" s="17"/>
      <c r="G9" s="17"/>
      <c r="H9" s="17"/>
      <c r="I9" s="17"/>
      <c r="J9" s="37"/>
      <c r="K9" s="18"/>
      <c r="L9" s="47"/>
    </row>
    <row r="10" spans="1:12" ht="15.75" customHeight="1" thickBot="1" x14ac:dyDescent="0.3">
      <c r="A10" s="80" t="s">
        <v>90</v>
      </c>
      <c r="B10" s="81"/>
      <c r="C10" s="81"/>
      <c r="D10" s="81"/>
      <c r="E10" s="81"/>
      <c r="F10" s="81"/>
      <c r="G10" s="81"/>
      <c r="H10" s="81"/>
      <c r="I10" s="81"/>
      <c r="J10" s="39">
        <f>SUM(J9:J9)</f>
        <v>0</v>
      </c>
      <c r="K10" s="39">
        <f>SUM(K9:K9)</f>
        <v>0</v>
      </c>
      <c r="L10" s="46">
        <f>J10+K10</f>
        <v>0</v>
      </c>
    </row>
    <row r="11" spans="1:12" ht="15.75" thickBot="1" x14ac:dyDescent="0.3">
      <c r="A11" s="95"/>
      <c r="B11" s="96"/>
      <c r="C11" s="96"/>
      <c r="D11" s="17"/>
      <c r="E11" s="19"/>
      <c r="F11" s="17"/>
      <c r="G11" s="17"/>
      <c r="H11" s="17"/>
      <c r="I11" s="17"/>
      <c r="J11" s="37"/>
      <c r="K11" s="18"/>
      <c r="L11" s="47"/>
    </row>
    <row r="12" spans="1:12" ht="15" customHeight="1" thickBot="1" x14ac:dyDescent="0.3">
      <c r="A12" s="80" t="s">
        <v>91</v>
      </c>
      <c r="B12" s="81"/>
      <c r="C12" s="81"/>
      <c r="D12" s="81"/>
      <c r="E12" s="81"/>
      <c r="F12" s="81"/>
      <c r="G12" s="81"/>
      <c r="H12" s="81"/>
      <c r="I12" s="81"/>
      <c r="J12" s="39">
        <f>SUM(J11:J11)</f>
        <v>0</v>
      </c>
      <c r="K12" s="39">
        <f>SUM(K11:K11)</f>
        <v>0</v>
      </c>
      <c r="L12" s="46">
        <f>J12+K12</f>
        <v>0</v>
      </c>
    </row>
    <row r="13" spans="1:12" ht="15" customHeight="1" thickBot="1" x14ac:dyDescent="0.3">
      <c r="A13" s="95"/>
      <c r="B13" s="96"/>
      <c r="C13" s="96"/>
      <c r="D13" s="17"/>
      <c r="E13" s="19"/>
      <c r="F13" s="17"/>
      <c r="G13" s="17"/>
      <c r="H13" s="17"/>
      <c r="I13" s="17"/>
      <c r="J13" s="37"/>
      <c r="K13" s="18"/>
      <c r="L13" s="47"/>
    </row>
    <row r="14" spans="1:12" ht="15.75" customHeight="1" thickBot="1" x14ac:dyDescent="0.3">
      <c r="A14" s="80" t="s">
        <v>92</v>
      </c>
      <c r="B14" s="81"/>
      <c r="C14" s="81"/>
      <c r="D14" s="81"/>
      <c r="E14" s="81"/>
      <c r="F14" s="81"/>
      <c r="G14" s="81"/>
      <c r="H14" s="81"/>
      <c r="I14" s="81"/>
      <c r="J14" s="39">
        <f>SUM(J13:J13)</f>
        <v>0</v>
      </c>
      <c r="K14" s="39">
        <f>SUM(K13:K13)</f>
        <v>0</v>
      </c>
      <c r="L14" s="46">
        <f>J14+K14</f>
        <v>0</v>
      </c>
    </row>
    <row r="15" spans="1:12" ht="15.75" customHeight="1" thickBot="1" x14ac:dyDescent="0.3">
      <c r="A15" s="95"/>
      <c r="B15" s="96"/>
      <c r="C15" s="96"/>
      <c r="D15" s="17"/>
      <c r="E15" s="19"/>
      <c r="F15" s="17"/>
      <c r="G15" s="17"/>
      <c r="H15" s="17"/>
      <c r="I15" s="17"/>
      <c r="J15" s="37"/>
      <c r="K15" s="18"/>
      <c r="L15" s="47"/>
    </row>
    <row r="16" spans="1:12" ht="15.75" thickBot="1" x14ac:dyDescent="0.3">
      <c r="A16" s="80" t="s">
        <v>26</v>
      </c>
      <c r="B16" s="81"/>
      <c r="C16" s="81"/>
      <c r="D16" s="81"/>
      <c r="E16" s="81"/>
      <c r="F16" s="81"/>
      <c r="G16" s="81"/>
      <c r="H16" s="81"/>
      <c r="I16" s="81"/>
      <c r="J16" s="39">
        <f>SUM(J15:J15)</f>
        <v>0</v>
      </c>
      <c r="K16" s="39">
        <f>SUM(K15:K15)</f>
        <v>0</v>
      </c>
      <c r="L16" s="46">
        <f>J16+K16</f>
        <v>0</v>
      </c>
    </row>
    <row r="17" spans="1:12" ht="15.75" thickBot="1" x14ac:dyDescent="0.3">
      <c r="A17" s="78"/>
      <c r="B17" s="79"/>
      <c r="C17" s="79"/>
      <c r="D17" s="14"/>
      <c r="E17" s="24"/>
      <c r="F17" s="7"/>
      <c r="G17" s="7"/>
      <c r="H17" s="7"/>
      <c r="I17" s="7"/>
      <c r="J17" s="43"/>
      <c r="K17" s="11"/>
      <c r="L17" s="44"/>
    </row>
    <row r="18" spans="1:12" ht="15.75" thickBot="1" x14ac:dyDescent="0.3">
      <c r="A18" s="80" t="s">
        <v>89</v>
      </c>
      <c r="B18" s="81"/>
      <c r="C18" s="81"/>
      <c r="D18" s="81"/>
      <c r="E18" s="81"/>
      <c r="F18" s="81"/>
      <c r="G18" s="81"/>
      <c r="H18" s="81"/>
      <c r="I18" s="81"/>
      <c r="J18" s="39">
        <f>SUM(J17:J17)</f>
        <v>0</v>
      </c>
      <c r="K18" s="39">
        <f>SUM(K17:K17)</f>
        <v>0</v>
      </c>
      <c r="L18" s="46">
        <f>J18+K18</f>
        <v>0</v>
      </c>
    </row>
    <row r="19" spans="1:12" x14ac:dyDescent="0.25">
      <c r="A19" s="78"/>
      <c r="B19" s="79"/>
      <c r="C19" s="79"/>
      <c r="D19" s="14"/>
      <c r="E19" s="24"/>
      <c r="F19" s="7"/>
      <c r="G19" s="7"/>
      <c r="H19" s="7"/>
      <c r="I19" s="7"/>
      <c r="J19" s="43"/>
      <c r="K19" s="11"/>
      <c r="L19" s="44"/>
    </row>
    <row r="20" spans="1:12" x14ac:dyDescent="0.25">
      <c r="A20" s="78"/>
      <c r="B20" s="79"/>
      <c r="C20" s="79"/>
      <c r="D20" s="14"/>
      <c r="E20" s="24"/>
      <c r="F20" s="7"/>
      <c r="G20" s="7"/>
      <c r="H20" s="7"/>
      <c r="I20" s="7"/>
      <c r="J20" s="43"/>
      <c r="K20" s="11"/>
      <c r="L20" s="44"/>
    </row>
    <row r="21" spans="1:12" x14ac:dyDescent="0.25">
      <c r="A21" s="78"/>
      <c r="B21" s="79"/>
      <c r="C21" s="79"/>
      <c r="D21" s="14"/>
      <c r="E21" s="24"/>
      <c r="F21" s="7"/>
      <c r="G21" s="7"/>
      <c r="H21" s="7"/>
      <c r="I21" s="7"/>
      <c r="J21" s="43"/>
      <c r="K21" s="11"/>
      <c r="L21" s="44"/>
    </row>
    <row r="22" spans="1:12" x14ac:dyDescent="0.25">
      <c r="A22" s="85"/>
      <c r="B22" s="86"/>
      <c r="C22" s="86"/>
      <c r="D22" s="20"/>
      <c r="E22" s="21"/>
      <c r="F22" s="20"/>
      <c r="G22" s="20"/>
      <c r="H22" s="20"/>
      <c r="I22" s="20"/>
      <c r="J22" s="38"/>
      <c r="K22" s="22"/>
      <c r="L22" s="48"/>
    </row>
    <row r="23" spans="1:12" ht="15.75" thickBot="1" x14ac:dyDescent="0.3">
      <c r="A23" s="78"/>
      <c r="B23" s="79"/>
      <c r="C23" s="79"/>
      <c r="D23" s="14"/>
      <c r="E23" s="24"/>
      <c r="F23" s="7"/>
      <c r="G23" s="7"/>
      <c r="H23" s="7"/>
      <c r="I23" s="7"/>
      <c r="J23" s="43"/>
      <c r="K23" s="11"/>
      <c r="L23" s="44"/>
    </row>
    <row r="24" spans="1:12" ht="15.75" thickBot="1" x14ac:dyDescent="0.3">
      <c r="A24" s="80" t="s">
        <v>52</v>
      </c>
      <c r="B24" s="81"/>
      <c r="C24" s="81"/>
      <c r="D24" s="81"/>
      <c r="E24" s="81"/>
      <c r="F24" s="81"/>
      <c r="G24" s="81"/>
      <c r="H24" s="81"/>
      <c r="I24" s="81"/>
      <c r="J24" s="39">
        <f>SUM(J19:J23)</f>
        <v>0</v>
      </c>
      <c r="K24" s="39">
        <f>SUM(K19:K23)</f>
        <v>0</v>
      </c>
      <c r="L24" s="46">
        <f>J24+K24</f>
        <v>0</v>
      </c>
    </row>
    <row r="25" spans="1:12" x14ac:dyDescent="0.25">
      <c r="A25" s="78"/>
      <c r="B25" s="79"/>
      <c r="C25" s="79"/>
      <c r="D25" s="14"/>
      <c r="E25" s="24"/>
      <c r="F25" s="7"/>
      <c r="G25" s="7"/>
      <c r="H25" s="7"/>
      <c r="I25" s="7"/>
      <c r="J25" s="43"/>
      <c r="K25" s="11"/>
      <c r="L25" s="44"/>
    </row>
    <row r="26" spans="1:12" x14ac:dyDescent="0.25">
      <c r="A26" s="78"/>
      <c r="B26" s="79"/>
      <c r="C26" s="79"/>
      <c r="D26" s="14"/>
      <c r="E26" s="24"/>
      <c r="F26" s="7"/>
      <c r="G26" s="7"/>
      <c r="H26" s="7"/>
      <c r="I26" s="7"/>
      <c r="J26" s="43"/>
      <c r="K26" s="11"/>
      <c r="L26" s="44"/>
    </row>
    <row r="27" spans="1:12" x14ac:dyDescent="0.25">
      <c r="A27" s="85"/>
      <c r="B27" s="86"/>
      <c r="C27" s="86"/>
      <c r="D27" s="20"/>
      <c r="E27" s="21"/>
      <c r="F27" s="20"/>
      <c r="G27" s="20"/>
      <c r="H27" s="20"/>
      <c r="I27" s="20"/>
      <c r="J27" s="38"/>
      <c r="K27" s="22"/>
      <c r="L27" s="48"/>
    </row>
    <row r="28" spans="1:12" x14ac:dyDescent="0.25">
      <c r="A28" s="83"/>
      <c r="B28" s="84"/>
      <c r="C28" s="84"/>
      <c r="D28" s="42"/>
      <c r="E28" s="13"/>
      <c r="F28" s="8"/>
      <c r="G28" s="8"/>
      <c r="H28" s="8"/>
      <c r="I28" s="8"/>
      <c r="J28" s="35"/>
      <c r="K28" s="11"/>
      <c r="L28" s="44"/>
    </row>
    <row r="29" spans="1:12" ht="15.75" thickBot="1" x14ac:dyDescent="0.3">
      <c r="A29" s="78"/>
      <c r="B29" s="79"/>
      <c r="C29" s="79"/>
      <c r="D29" s="14"/>
      <c r="E29" s="24"/>
      <c r="F29" s="7"/>
      <c r="G29" s="7"/>
      <c r="H29" s="7"/>
      <c r="I29" s="7"/>
      <c r="J29" s="43"/>
      <c r="K29" s="11"/>
      <c r="L29" s="44"/>
    </row>
    <row r="30" spans="1:12" ht="15.75" thickBot="1" x14ac:dyDescent="0.3">
      <c r="A30" s="80" t="s">
        <v>55</v>
      </c>
      <c r="B30" s="81"/>
      <c r="C30" s="81"/>
      <c r="D30" s="81"/>
      <c r="E30" s="81"/>
      <c r="F30" s="81"/>
      <c r="G30" s="81"/>
      <c r="H30" s="81"/>
      <c r="I30" s="81"/>
      <c r="J30" s="39">
        <f>SUM(J25:J29)</f>
        <v>0</v>
      </c>
      <c r="K30" s="39">
        <f>SUM(K25:K29)</f>
        <v>0</v>
      </c>
      <c r="L30" s="46">
        <f>J30+K30</f>
        <v>0</v>
      </c>
    </row>
    <row r="31" spans="1:12" x14ac:dyDescent="0.25">
      <c r="A31" s="78"/>
      <c r="B31" s="79"/>
      <c r="C31" s="79"/>
      <c r="D31" s="14"/>
      <c r="E31" s="24"/>
      <c r="F31" s="7"/>
      <c r="G31" s="7"/>
      <c r="H31" s="7"/>
      <c r="I31" s="7"/>
      <c r="J31" s="43"/>
      <c r="K31" s="11"/>
      <c r="L31" s="44"/>
    </row>
    <row r="32" spans="1:12" x14ac:dyDescent="0.25">
      <c r="A32" s="78"/>
      <c r="B32" s="79"/>
      <c r="C32" s="79"/>
      <c r="D32" s="14"/>
      <c r="E32" s="24"/>
      <c r="F32" s="7"/>
      <c r="G32" s="7"/>
      <c r="H32" s="7"/>
      <c r="I32" s="7"/>
      <c r="J32" s="43"/>
      <c r="K32" s="11"/>
      <c r="L32" s="44"/>
    </row>
    <row r="33" spans="1:12" x14ac:dyDescent="0.25">
      <c r="A33" s="85"/>
      <c r="B33" s="86"/>
      <c r="C33" s="86"/>
      <c r="D33" s="20"/>
      <c r="E33" s="21"/>
      <c r="F33" s="20"/>
      <c r="G33" s="20"/>
      <c r="H33" s="20"/>
      <c r="I33" s="20"/>
      <c r="J33" s="38"/>
      <c r="K33" s="22"/>
      <c r="L33" s="48"/>
    </row>
    <row r="34" spans="1:12" x14ac:dyDescent="0.25">
      <c r="A34" s="83"/>
      <c r="B34" s="84"/>
      <c r="C34" s="84"/>
      <c r="D34" s="42"/>
      <c r="E34" s="13"/>
      <c r="F34" s="8"/>
      <c r="G34" s="8"/>
      <c r="H34" s="8"/>
      <c r="I34" s="8"/>
      <c r="J34" s="35"/>
      <c r="K34" s="11"/>
      <c r="L34" s="44"/>
    </row>
    <row r="35" spans="1:12" ht="15.75" thickBot="1" x14ac:dyDescent="0.3">
      <c r="A35" s="83"/>
      <c r="B35" s="84"/>
      <c r="C35" s="84"/>
      <c r="D35" s="42"/>
      <c r="E35" s="13"/>
      <c r="F35" s="8"/>
      <c r="G35" s="8"/>
      <c r="H35" s="8"/>
      <c r="I35" s="8"/>
      <c r="J35" s="35"/>
      <c r="K35" s="10"/>
      <c r="L35" s="36"/>
    </row>
    <row r="36" spans="1:12" ht="15.75" thickBot="1" x14ac:dyDescent="0.3">
      <c r="A36" s="80" t="s">
        <v>62</v>
      </c>
      <c r="B36" s="81"/>
      <c r="C36" s="81"/>
      <c r="D36" s="81"/>
      <c r="E36" s="81"/>
      <c r="F36" s="81"/>
      <c r="G36" s="81"/>
      <c r="H36" s="81"/>
      <c r="I36" s="81"/>
      <c r="J36" s="39">
        <f>SUM(J31:J35)</f>
        <v>0</v>
      </c>
      <c r="K36" s="39">
        <f>SUM(K31:K35)</f>
        <v>0</v>
      </c>
      <c r="L36" s="46">
        <f>J36+K36</f>
        <v>0</v>
      </c>
    </row>
    <row r="37" spans="1:12" x14ac:dyDescent="0.25">
      <c r="A37" s="78"/>
      <c r="B37" s="79"/>
      <c r="C37" s="79"/>
      <c r="D37" s="14"/>
      <c r="E37" s="24"/>
      <c r="F37" s="7"/>
      <c r="G37" s="7"/>
      <c r="H37" s="7"/>
      <c r="I37" s="7"/>
      <c r="J37" s="43"/>
      <c r="K37" s="11"/>
      <c r="L37" s="44"/>
    </row>
    <row r="38" spans="1:12" x14ac:dyDescent="0.25">
      <c r="A38" s="78"/>
      <c r="B38" s="79"/>
      <c r="C38" s="79"/>
      <c r="D38" s="14"/>
      <c r="E38" s="24"/>
      <c r="F38" s="7"/>
      <c r="G38" s="7"/>
      <c r="H38" s="7"/>
      <c r="I38" s="7"/>
      <c r="J38" s="43"/>
      <c r="K38" s="11"/>
      <c r="L38" s="44"/>
    </row>
    <row r="39" spans="1:12" x14ac:dyDescent="0.25">
      <c r="A39" s="85"/>
      <c r="B39" s="86"/>
      <c r="C39" s="86"/>
      <c r="D39" s="20"/>
      <c r="E39" s="21"/>
      <c r="F39" s="20"/>
      <c r="G39" s="20"/>
      <c r="H39" s="20"/>
      <c r="I39" s="20"/>
      <c r="J39" s="38"/>
      <c r="K39" s="22"/>
      <c r="L39" s="48"/>
    </row>
    <row r="40" spans="1:12" x14ac:dyDescent="0.25">
      <c r="A40" s="83"/>
      <c r="B40" s="84"/>
      <c r="C40" s="84"/>
      <c r="D40" s="42"/>
      <c r="E40" s="13"/>
      <c r="F40" s="8"/>
      <c r="G40" s="8"/>
      <c r="H40" s="8"/>
      <c r="I40" s="8"/>
      <c r="J40" s="35"/>
      <c r="K40" s="11"/>
      <c r="L40" s="44"/>
    </row>
    <row r="41" spans="1:12" ht="15.75" thickBot="1" x14ac:dyDescent="0.3">
      <c r="A41" s="78"/>
      <c r="B41" s="79"/>
      <c r="C41" s="79"/>
      <c r="D41" s="14"/>
      <c r="E41" s="24"/>
      <c r="F41" s="7"/>
      <c r="G41" s="7"/>
      <c r="H41" s="7"/>
      <c r="I41" s="7"/>
      <c r="J41" s="43"/>
      <c r="K41" s="11"/>
      <c r="L41" s="44"/>
    </row>
    <row r="42" spans="1:12" ht="15.75" thickBot="1" x14ac:dyDescent="0.3">
      <c r="A42" s="80" t="s">
        <v>68</v>
      </c>
      <c r="B42" s="81"/>
      <c r="C42" s="81"/>
      <c r="D42" s="81"/>
      <c r="E42" s="81"/>
      <c r="F42" s="81"/>
      <c r="G42" s="81"/>
      <c r="H42" s="81"/>
      <c r="I42" s="81"/>
      <c r="J42" s="39">
        <f>SUM(J37:J41)</f>
        <v>0</v>
      </c>
      <c r="K42" s="39">
        <f>SUM(K37:K41)</f>
        <v>0</v>
      </c>
      <c r="L42" s="46">
        <f>J42+K42</f>
        <v>0</v>
      </c>
    </row>
    <row r="43" spans="1:12" x14ac:dyDescent="0.25">
      <c r="A43" s="78"/>
      <c r="B43" s="79"/>
      <c r="C43" s="79"/>
      <c r="D43" s="14"/>
      <c r="E43" s="24"/>
      <c r="F43" s="7"/>
      <c r="G43" s="7"/>
      <c r="H43" s="7"/>
      <c r="I43" s="7"/>
      <c r="J43" s="43"/>
      <c r="K43" s="11"/>
      <c r="L43" s="44"/>
    </row>
    <row r="44" spans="1:12" x14ac:dyDescent="0.25">
      <c r="A44" s="78"/>
      <c r="B44" s="79"/>
      <c r="C44" s="79"/>
      <c r="D44" s="14"/>
      <c r="E44" s="24"/>
      <c r="F44" s="7"/>
      <c r="G44" s="7"/>
      <c r="H44" s="7"/>
      <c r="I44" s="7"/>
      <c r="J44" s="43"/>
      <c r="K44" s="11"/>
      <c r="L44" s="44"/>
    </row>
    <row r="45" spans="1:12" x14ac:dyDescent="0.25">
      <c r="A45" s="78"/>
      <c r="B45" s="79"/>
      <c r="C45" s="79"/>
      <c r="D45" s="14"/>
      <c r="E45" s="24"/>
      <c r="F45" s="7"/>
      <c r="G45" s="7"/>
      <c r="H45" s="7"/>
      <c r="I45" s="7"/>
      <c r="J45" s="43"/>
      <c r="K45" s="11"/>
      <c r="L45" s="44"/>
    </row>
    <row r="46" spans="1:12" x14ac:dyDescent="0.25">
      <c r="A46" s="85"/>
      <c r="B46" s="86"/>
      <c r="C46" s="86"/>
      <c r="D46" s="20"/>
      <c r="E46" s="21"/>
      <c r="F46" s="20"/>
      <c r="G46" s="20"/>
      <c r="H46" s="20"/>
      <c r="I46" s="20"/>
      <c r="J46" s="38"/>
      <c r="K46" s="22"/>
      <c r="L46" s="48"/>
    </row>
    <row r="47" spans="1:12" x14ac:dyDescent="0.25">
      <c r="A47" s="83"/>
      <c r="B47" s="84"/>
      <c r="C47" s="84"/>
      <c r="D47" s="42"/>
      <c r="E47" s="13"/>
      <c r="F47" s="8"/>
      <c r="G47" s="8"/>
      <c r="H47" s="8"/>
      <c r="I47" s="8"/>
      <c r="J47" s="35"/>
      <c r="K47" s="11"/>
      <c r="L47" s="44"/>
    </row>
    <row r="48" spans="1:12" ht="15.75" thickBot="1" x14ac:dyDescent="0.3">
      <c r="A48" s="78"/>
      <c r="B48" s="79"/>
      <c r="C48" s="79"/>
      <c r="D48" s="14"/>
      <c r="E48" s="24"/>
      <c r="F48" s="7"/>
      <c r="G48" s="7"/>
      <c r="H48" s="7"/>
      <c r="I48" s="7"/>
      <c r="J48" s="11"/>
      <c r="K48" s="11"/>
      <c r="L48" s="44"/>
    </row>
    <row r="49" spans="1:12" ht="15.75" thickBot="1" x14ac:dyDescent="0.3">
      <c r="A49" s="80" t="s">
        <v>73</v>
      </c>
      <c r="B49" s="81"/>
      <c r="C49" s="81"/>
      <c r="D49" s="81"/>
      <c r="E49" s="81"/>
      <c r="F49" s="81"/>
      <c r="G49" s="81"/>
      <c r="H49" s="81"/>
      <c r="I49" s="81"/>
      <c r="J49" s="39">
        <f>SUM(J44:J48)</f>
        <v>0</v>
      </c>
      <c r="K49" s="39">
        <f>SUM(K44:K48)</f>
        <v>0</v>
      </c>
      <c r="L49" s="46">
        <f>J49+K49</f>
        <v>0</v>
      </c>
    </row>
    <row r="50" spans="1:12" x14ac:dyDescent="0.25">
      <c r="A50" s="78"/>
      <c r="B50" s="79"/>
      <c r="C50" s="79"/>
      <c r="D50" s="14"/>
      <c r="E50" s="24"/>
      <c r="F50" s="7"/>
      <c r="G50" s="7"/>
      <c r="H50" s="7"/>
      <c r="I50" s="7"/>
      <c r="J50" s="43"/>
      <c r="K50" s="11"/>
      <c r="L50" s="44"/>
    </row>
    <row r="51" spans="1:12" x14ac:dyDescent="0.25">
      <c r="A51" s="78"/>
      <c r="B51" s="79"/>
      <c r="C51" s="79"/>
      <c r="D51" s="14"/>
      <c r="E51" s="24"/>
      <c r="F51" s="7"/>
      <c r="G51" s="7"/>
      <c r="H51" s="7"/>
      <c r="I51" s="7"/>
      <c r="J51" s="43"/>
      <c r="K51" s="11"/>
      <c r="L51" s="44"/>
    </row>
    <row r="52" spans="1:12" x14ac:dyDescent="0.25">
      <c r="A52" s="78"/>
      <c r="B52" s="79"/>
      <c r="C52" s="79"/>
      <c r="D52" s="14"/>
      <c r="E52" s="24"/>
      <c r="F52" s="7"/>
      <c r="G52" s="7"/>
      <c r="H52" s="7"/>
      <c r="I52" s="7"/>
      <c r="J52" s="43"/>
      <c r="K52" s="11"/>
      <c r="L52" s="44"/>
    </row>
    <row r="53" spans="1:12" x14ac:dyDescent="0.25">
      <c r="A53" s="78"/>
      <c r="B53" s="79"/>
      <c r="C53" s="79"/>
      <c r="D53" s="14"/>
      <c r="E53" s="24"/>
      <c r="F53" s="7"/>
      <c r="G53" s="7"/>
      <c r="H53" s="7"/>
      <c r="I53" s="7"/>
      <c r="J53" s="43"/>
      <c r="K53" s="11"/>
      <c r="L53" s="44"/>
    </row>
    <row r="54" spans="1:12" ht="15.75" thickBot="1" x14ac:dyDescent="0.3">
      <c r="A54" s="78"/>
      <c r="B54" s="79"/>
      <c r="C54" s="79"/>
      <c r="D54" s="14"/>
      <c r="E54" s="24"/>
      <c r="F54" s="7"/>
      <c r="G54" s="7"/>
      <c r="H54" s="7"/>
      <c r="I54" s="7"/>
      <c r="J54" s="43"/>
      <c r="K54" s="41"/>
      <c r="L54" s="44"/>
    </row>
    <row r="55" spans="1:12" ht="15.75" thickBot="1" x14ac:dyDescent="0.3">
      <c r="A55" s="80" t="s">
        <v>78</v>
      </c>
      <c r="B55" s="81"/>
      <c r="C55" s="81"/>
      <c r="D55" s="81"/>
      <c r="E55" s="81"/>
      <c r="F55" s="81"/>
      <c r="G55" s="81"/>
      <c r="H55" s="81"/>
      <c r="I55" s="82"/>
      <c r="J55" s="39">
        <f>SUM(J48:J54)</f>
        <v>0</v>
      </c>
      <c r="K55" s="39">
        <f>SUM(K48:K54)</f>
        <v>0</v>
      </c>
      <c r="L55" s="46">
        <f>J55+K55</f>
        <v>0</v>
      </c>
    </row>
    <row r="56" spans="1:12" x14ac:dyDescent="0.25">
      <c r="A56" s="78"/>
      <c r="B56" s="79"/>
      <c r="C56" s="79"/>
      <c r="D56" s="14"/>
      <c r="E56" s="24"/>
      <c r="F56" s="7"/>
      <c r="G56" s="7"/>
      <c r="H56" s="7"/>
      <c r="I56" s="7"/>
      <c r="J56" s="43"/>
      <c r="K56" s="11"/>
      <c r="L56" s="44"/>
    </row>
    <row r="57" spans="1:12" x14ac:dyDescent="0.25">
      <c r="A57" s="78"/>
      <c r="B57" s="79"/>
      <c r="C57" s="79"/>
      <c r="D57" s="14"/>
      <c r="E57" s="24"/>
      <c r="F57" s="7"/>
      <c r="G57" s="7"/>
      <c r="H57" s="7"/>
      <c r="I57" s="7"/>
      <c r="J57" s="49">
        <f>J8+J10+J12+J14+J16+J18+J24+J30+J36+J42+J49+J55</f>
        <v>0</v>
      </c>
      <c r="K57" s="49">
        <f>K8+K10+K12+K14+K16+K18+K24+K30+K36+K42+K49+K55</f>
        <v>0</v>
      </c>
      <c r="L57" s="50">
        <f>L8+L10+L12+L14+L16+L18+L24+L30+L36+L42+L49+L55</f>
        <v>0</v>
      </c>
    </row>
    <row r="58" spans="1:12" ht="15.75" thickBot="1" x14ac:dyDescent="0.3">
      <c r="A58" s="76"/>
      <c r="B58" s="77"/>
      <c r="C58" s="77"/>
      <c r="D58" s="16"/>
      <c r="E58" s="25"/>
      <c r="F58" s="9"/>
      <c r="G58" s="9"/>
      <c r="H58" s="9"/>
      <c r="I58" s="9"/>
      <c r="J58" s="51"/>
      <c r="K58" s="12"/>
      <c r="L58" s="52"/>
    </row>
  </sheetData>
  <mergeCells count="55">
    <mergeCell ref="A55:I55"/>
    <mergeCell ref="A56:C56"/>
    <mergeCell ref="A57:C57"/>
    <mergeCell ref="A58:C58"/>
    <mergeCell ref="A45:C45"/>
    <mergeCell ref="A46:C46"/>
    <mergeCell ref="A47:C47"/>
    <mergeCell ref="A48:C48"/>
    <mergeCell ref="A54:C54"/>
    <mergeCell ref="A49:I49"/>
    <mergeCell ref="A51:C51"/>
    <mergeCell ref="A52:C52"/>
    <mergeCell ref="A53:C53"/>
    <mergeCell ref="A50:C50"/>
    <mergeCell ref="A39:C39"/>
    <mergeCell ref="A38:C38"/>
    <mergeCell ref="A35:C35"/>
    <mergeCell ref="A27:C27"/>
    <mergeCell ref="A28:C28"/>
    <mergeCell ref="A29:C29"/>
    <mergeCell ref="A31:C31"/>
    <mergeCell ref="A30:I30"/>
    <mergeCell ref="A36:I36"/>
    <mergeCell ref="A37:C37"/>
    <mergeCell ref="A32:C32"/>
    <mergeCell ref="A33:C33"/>
    <mergeCell ref="A34:C34"/>
    <mergeCell ref="A40:C40"/>
    <mergeCell ref="A41:C41"/>
    <mergeCell ref="A43:C43"/>
    <mergeCell ref="A44:C44"/>
    <mergeCell ref="A42:I42"/>
    <mergeCell ref="A26:C26"/>
    <mergeCell ref="A19:C19"/>
    <mergeCell ref="A20:C20"/>
    <mergeCell ref="A21:C21"/>
    <mergeCell ref="A22:C22"/>
    <mergeCell ref="A23:C23"/>
    <mergeCell ref="A25:C25"/>
    <mergeCell ref="A18:I18"/>
    <mergeCell ref="A24:I24"/>
    <mergeCell ref="A17:C17"/>
    <mergeCell ref="A11:C11"/>
    <mergeCell ref="A12:I12"/>
    <mergeCell ref="A15:C15"/>
    <mergeCell ref="A16:I16"/>
    <mergeCell ref="A13:C13"/>
    <mergeCell ref="A14:I14"/>
    <mergeCell ref="G5:L5"/>
    <mergeCell ref="A5:F5"/>
    <mergeCell ref="A6:C6"/>
    <mergeCell ref="A8:I8"/>
    <mergeCell ref="A10:I10"/>
    <mergeCell ref="A7:C7"/>
    <mergeCell ref="A9:C9"/>
  </mergeCells>
  <pageMargins left="0.31496062992125984" right="0.31496062992125984" top="0.35433070866141736" bottom="0.19685039370078741" header="0.31496062992125984" footer="0.31496062992125984"/>
  <pageSetup scale="60" orientation="landscape" horizontalDpi="300" verticalDpi="30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4:L69"/>
  <sheetViews>
    <sheetView view="pageBreakPreview" zoomScale="80" zoomScaleNormal="100" zoomScaleSheetLayoutView="80" workbookViewId="0">
      <pane ySplit="6" topLeftCell="A30" activePane="bottomLeft" state="frozen"/>
      <selection pane="bottomLeft" activeCell="J31" sqref="J31"/>
    </sheetView>
  </sheetViews>
  <sheetFormatPr baseColWidth="10" defaultColWidth="4" defaultRowHeight="15" x14ac:dyDescent="0.25"/>
  <cols>
    <col min="1" max="1" width="18.85546875" customWidth="1"/>
    <col min="2" max="2" width="18.7109375" customWidth="1"/>
    <col min="3" max="3" width="43.28515625" customWidth="1"/>
    <col min="4" max="4" width="18.42578125" customWidth="1"/>
    <col min="5" max="5" width="13.85546875" style="6" customWidth="1"/>
    <col min="6" max="6" width="17.7109375" style="6" customWidth="1"/>
    <col min="7" max="8" width="16.5703125" style="6" customWidth="1"/>
    <col min="9" max="9" width="13.7109375" style="6" customWidth="1"/>
    <col min="10" max="11" width="10.5703125" style="6" customWidth="1"/>
    <col min="12" max="12" width="17" customWidth="1"/>
  </cols>
  <sheetData>
    <row r="4" spans="1:12" ht="15.75" thickBot="1" x14ac:dyDescent="0.3"/>
    <row r="5" spans="1:12" ht="15" customHeight="1" thickBot="1" x14ac:dyDescent="0.3">
      <c r="A5" s="106" t="s">
        <v>15</v>
      </c>
      <c r="B5" s="107"/>
      <c r="C5" s="107"/>
      <c r="D5" s="107"/>
      <c r="E5" s="107"/>
      <c r="F5" s="108"/>
      <c r="G5" s="87" t="s">
        <v>21</v>
      </c>
      <c r="H5" s="88"/>
      <c r="I5" s="88"/>
      <c r="J5" s="88"/>
      <c r="K5" s="88"/>
      <c r="L5" s="89"/>
    </row>
    <row r="6" spans="1:12" s="2" customFormat="1" ht="54" customHeight="1" thickBot="1" x14ac:dyDescent="0.3">
      <c r="A6" s="90" t="s">
        <v>3</v>
      </c>
      <c r="B6" s="91"/>
      <c r="C6" s="91"/>
      <c r="D6" s="5" t="s">
        <v>8</v>
      </c>
      <c r="E6" s="5" t="s">
        <v>7</v>
      </c>
      <c r="F6" s="5" t="s">
        <v>5</v>
      </c>
      <c r="G6" s="4" t="s">
        <v>47</v>
      </c>
      <c r="H6" s="4" t="s">
        <v>44</v>
      </c>
      <c r="I6" s="4" t="s">
        <v>0</v>
      </c>
      <c r="J6" s="4" t="s">
        <v>38</v>
      </c>
      <c r="K6" s="4" t="s">
        <v>39</v>
      </c>
      <c r="L6" s="4" t="s">
        <v>22</v>
      </c>
    </row>
    <row r="7" spans="1:12" s="1" customFormat="1" x14ac:dyDescent="0.25">
      <c r="A7" s="78" t="s">
        <v>153</v>
      </c>
      <c r="B7" s="79"/>
      <c r="C7" s="79"/>
      <c r="D7" s="14" t="s">
        <v>148</v>
      </c>
      <c r="E7" s="24">
        <v>45666</v>
      </c>
      <c r="F7" s="7" t="s">
        <v>14</v>
      </c>
      <c r="G7" s="7"/>
      <c r="H7" s="7">
        <v>356498</v>
      </c>
      <c r="I7" s="7" t="s">
        <v>149</v>
      </c>
      <c r="J7" s="43"/>
      <c r="K7" s="11">
        <v>1292.95</v>
      </c>
      <c r="L7" s="44">
        <f>K7</f>
        <v>1292.95</v>
      </c>
    </row>
    <row r="8" spans="1:12" x14ac:dyDescent="0.25">
      <c r="A8" s="78" t="s">
        <v>208</v>
      </c>
      <c r="B8" s="79"/>
      <c r="C8" s="79"/>
      <c r="D8" s="14" t="s">
        <v>48</v>
      </c>
      <c r="E8" s="24">
        <v>45678</v>
      </c>
      <c r="F8" s="7" t="s">
        <v>14</v>
      </c>
      <c r="G8" s="7"/>
      <c r="H8" s="7">
        <v>28904</v>
      </c>
      <c r="I8" s="7">
        <v>82135</v>
      </c>
      <c r="J8" s="43"/>
      <c r="K8" s="11">
        <v>12412.7</v>
      </c>
      <c r="L8" s="44">
        <f>K8+J9</f>
        <v>13357.29</v>
      </c>
    </row>
    <row r="9" spans="1:12" ht="15" customHeight="1" thickBot="1" x14ac:dyDescent="0.3">
      <c r="A9" s="78" t="s">
        <v>212</v>
      </c>
      <c r="B9" s="79"/>
      <c r="C9" s="79"/>
      <c r="D9" s="14" t="s">
        <v>213</v>
      </c>
      <c r="E9" s="24">
        <v>45678</v>
      </c>
      <c r="F9" s="7" t="s">
        <v>146</v>
      </c>
      <c r="G9" s="7"/>
      <c r="H9" s="7"/>
      <c r="I9" s="7">
        <v>74824</v>
      </c>
      <c r="J9" s="43">
        <v>944.59</v>
      </c>
      <c r="K9" s="11"/>
      <c r="L9" s="44"/>
    </row>
    <row r="10" spans="1:12" ht="15" customHeight="1" thickBot="1" x14ac:dyDescent="0.3">
      <c r="A10" s="80" t="s">
        <v>88</v>
      </c>
      <c r="B10" s="81"/>
      <c r="C10" s="81"/>
      <c r="D10" s="81"/>
      <c r="E10" s="81"/>
      <c r="F10" s="81"/>
      <c r="G10" s="81"/>
      <c r="H10" s="81"/>
      <c r="I10" s="81"/>
      <c r="J10" s="39">
        <f>SUM(J7:J9)</f>
        <v>944.59</v>
      </c>
      <c r="K10" s="39">
        <f>SUM(K7:K9)</f>
        <v>13705.650000000001</v>
      </c>
      <c r="L10" s="46">
        <f>J10+K10</f>
        <v>14650.240000000002</v>
      </c>
    </row>
    <row r="11" spans="1:12" s="23" customFormat="1" x14ac:dyDescent="0.25">
      <c r="A11" s="78" t="s">
        <v>260</v>
      </c>
      <c r="B11" s="79"/>
      <c r="C11" s="79"/>
      <c r="D11" s="14" t="s">
        <v>48</v>
      </c>
      <c r="E11" s="24">
        <v>45699</v>
      </c>
      <c r="F11" s="7" t="s">
        <v>14</v>
      </c>
      <c r="G11" s="7"/>
      <c r="H11" s="7">
        <v>29299</v>
      </c>
      <c r="I11" s="7">
        <v>83029</v>
      </c>
      <c r="J11" s="43"/>
      <c r="K11" s="11">
        <v>655.4</v>
      </c>
      <c r="L11" s="44">
        <f>K11+K12+J13</f>
        <v>35424.980000000003</v>
      </c>
    </row>
    <row r="12" spans="1:12" ht="15" customHeight="1" x14ac:dyDescent="0.25">
      <c r="A12" s="78" t="s">
        <v>265</v>
      </c>
      <c r="B12" s="79"/>
      <c r="C12" s="79"/>
      <c r="D12" s="14" t="s">
        <v>148</v>
      </c>
      <c r="E12" s="24">
        <v>45701</v>
      </c>
      <c r="F12" s="7" t="s">
        <v>14</v>
      </c>
      <c r="G12" s="7"/>
      <c r="H12" s="7">
        <v>357962</v>
      </c>
      <c r="I12" s="7" t="s">
        <v>266</v>
      </c>
      <c r="J12" s="43"/>
      <c r="K12" s="11">
        <v>2614.38</v>
      </c>
      <c r="L12" s="44"/>
    </row>
    <row r="13" spans="1:12" ht="15" customHeight="1" x14ac:dyDescent="0.25">
      <c r="A13" s="78" t="s">
        <v>283</v>
      </c>
      <c r="B13" s="79"/>
      <c r="C13" s="79"/>
      <c r="D13" s="14" t="s">
        <v>284</v>
      </c>
      <c r="E13" s="24">
        <v>45703</v>
      </c>
      <c r="F13" s="7" t="s">
        <v>146</v>
      </c>
      <c r="G13" s="7"/>
      <c r="H13" s="7"/>
      <c r="I13" s="7">
        <v>1478</v>
      </c>
      <c r="J13" s="43">
        <v>32155.200000000001</v>
      </c>
      <c r="K13" s="11"/>
      <c r="L13" s="44"/>
    </row>
    <row r="14" spans="1:12" ht="15" customHeight="1" x14ac:dyDescent="0.25">
      <c r="A14" s="78" t="s">
        <v>289</v>
      </c>
      <c r="B14" s="79"/>
      <c r="C14" s="79"/>
      <c r="D14" s="14" t="s">
        <v>213</v>
      </c>
      <c r="E14" s="24">
        <v>45708</v>
      </c>
      <c r="F14" s="7" t="s">
        <v>146</v>
      </c>
      <c r="G14" s="7"/>
      <c r="H14" s="7"/>
      <c r="I14" s="7">
        <v>75432</v>
      </c>
      <c r="J14" s="43">
        <v>1095.74</v>
      </c>
      <c r="K14" s="11"/>
      <c r="L14" s="44">
        <f>J14+K15</f>
        <v>2096.96</v>
      </c>
    </row>
    <row r="15" spans="1:12" ht="15" customHeight="1" thickBot="1" x14ac:dyDescent="0.3">
      <c r="A15" s="97" t="s">
        <v>290</v>
      </c>
      <c r="B15" s="98"/>
      <c r="C15" s="99"/>
      <c r="D15" s="45" t="s">
        <v>148</v>
      </c>
      <c r="E15" s="55">
        <v>45709</v>
      </c>
      <c r="F15" s="56" t="s">
        <v>14</v>
      </c>
      <c r="G15" s="56"/>
      <c r="H15" s="56">
        <v>358211</v>
      </c>
      <c r="I15" s="56" t="s">
        <v>291</v>
      </c>
      <c r="J15" s="57"/>
      <c r="K15" s="58">
        <v>1001.22</v>
      </c>
      <c r="L15" s="47"/>
    </row>
    <row r="16" spans="1:12" ht="15.75" customHeight="1" thickBot="1" x14ac:dyDescent="0.3">
      <c r="A16" s="80" t="s">
        <v>90</v>
      </c>
      <c r="B16" s="81"/>
      <c r="C16" s="81"/>
      <c r="D16" s="81"/>
      <c r="E16" s="81"/>
      <c r="F16" s="81"/>
      <c r="G16" s="81"/>
      <c r="H16" s="81"/>
      <c r="I16" s="81"/>
      <c r="J16" s="39">
        <f>SUM(J11:J15)</f>
        <v>33250.94</v>
      </c>
      <c r="K16" s="39">
        <f>SUM(K11:K15)</f>
        <v>4271</v>
      </c>
      <c r="L16" s="46">
        <f>J16+K16</f>
        <v>37521.94</v>
      </c>
    </row>
    <row r="17" spans="1:12" ht="15" customHeight="1" x14ac:dyDescent="0.25">
      <c r="A17" s="78" t="s">
        <v>322</v>
      </c>
      <c r="B17" s="79"/>
      <c r="C17" s="79"/>
      <c r="D17" s="14" t="s">
        <v>182</v>
      </c>
      <c r="E17" s="24">
        <v>45728</v>
      </c>
      <c r="F17" s="7" t="s">
        <v>146</v>
      </c>
      <c r="G17" s="7"/>
      <c r="H17" s="7"/>
      <c r="I17" s="7">
        <v>606165</v>
      </c>
      <c r="J17" s="43">
        <v>5912.4</v>
      </c>
      <c r="K17" s="11"/>
      <c r="L17" s="44">
        <f>J17</f>
        <v>5912.4</v>
      </c>
    </row>
    <row r="18" spans="1:12" ht="15.75" customHeight="1" x14ac:dyDescent="0.25">
      <c r="A18" s="78" t="s">
        <v>382</v>
      </c>
      <c r="B18" s="79"/>
      <c r="C18" s="79"/>
      <c r="D18" s="14" t="s">
        <v>48</v>
      </c>
      <c r="E18" s="24">
        <v>45747</v>
      </c>
      <c r="F18" s="7" t="s">
        <v>14</v>
      </c>
      <c r="G18" s="7"/>
      <c r="H18" s="7">
        <v>29999</v>
      </c>
      <c r="I18" s="7">
        <v>84990</v>
      </c>
      <c r="J18" s="43"/>
      <c r="K18" s="11">
        <v>4323.55</v>
      </c>
      <c r="L18" s="44">
        <f>K18+J19</f>
        <v>4918.91</v>
      </c>
    </row>
    <row r="19" spans="1:12" ht="15.75" customHeight="1" thickBot="1" x14ac:dyDescent="0.3">
      <c r="A19" s="78" t="s">
        <v>383</v>
      </c>
      <c r="B19" s="79"/>
      <c r="C19" s="79"/>
      <c r="D19" s="14" t="s">
        <v>374</v>
      </c>
      <c r="E19" s="24">
        <v>45747</v>
      </c>
      <c r="F19" s="7" t="s">
        <v>146</v>
      </c>
      <c r="G19" s="7"/>
      <c r="H19" s="7"/>
      <c r="I19" s="7" t="s">
        <v>384</v>
      </c>
      <c r="J19" s="43">
        <v>595.36</v>
      </c>
      <c r="K19" s="11"/>
      <c r="L19" s="44"/>
    </row>
    <row r="20" spans="1:12" ht="15.75" customHeight="1" thickBot="1" x14ac:dyDescent="0.3">
      <c r="A20" s="80" t="s">
        <v>91</v>
      </c>
      <c r="B20" s="81"/>
      <c r="C20" s="81"/>
      <c r="D20" s="81"/>
      <c r="E20" s="81"/>
      <c r="F20" s="81"/>
      <c r="G20" s="81"/>
      <c r="H20" s="81"/>
      <c r="I20" s="81"/>
      <c r="J20" s="39">
        <f>SUM(J17:J19)</f>
        <v>6507.7599999999993</v>
      </c>
      <c r="K20" s="39">
        <f>SUM(K17:K19)</f>
        <v>4323.55</v>
      </c>
      <c r="L20" s="46">
        <f>J20+K20</f>
        <v>10831.31</v>
      </c>
    </row>
    <row r="21" spans="1:12" x14ac:dyDescent="0.25">
      <c r="A21" s="78" t="s">
        <v>387</v>
      </c>
      <c r="B21" s="79"/>
      <c r="C21" s="79"/>
      <c r="D21" s="14" t="s">
        <v>148</v>
      </c>
      <c r="E21" s="24">
        <v>45748</v>
      </c>
      <c r="F21" s="7" t="s">
        <v>14</v>
      </c>
      <c r="G21" s="7"/>
      <c r="H21" s="7">
        <v>359635</v>
      </c>
      <c r="I21" s="7" t="s">
        <v>388</v>
      </c>
      <c r="J21" s="43"/>
      <c r="K21" s="11">
        <v>5286.99</v>
      </c>
      <c r="L21" s="44">
        <f>K21+J22+K23+J24</f>
        <v>6525.94</v>
      </c>
    </row>
    <row r="22" spans="1:12" ht="16.5" customHeight="1" x14ac:dyDescent="0.25">
      <c r="A22" s="78" t="s">
        <v>391</v>
      </c>
      <c r="B22" s="79"/>
      <c r="C22" s="79"/>
      <c r="D22" s="14" t="s">
        <v>392</v>
      </c>
      <c r="E22" s="24">
        <v>45748</v>
      </c>
      <c r="F22" s="7" t="s">
        <v>146</v>
      </c>
      <c r="G22" s="7"/>
      <c r="H22" s="7" t="s">
        <v>393</v>
      </c>
      <c r="I22" s="7" t="s">
        <v>394</v>
      </c>
      <c r="J22" s="43">
        <v>406</v>
      </c>
      <c r="K22" s="11"/>
      <c r="L22" s="44"/>
    </row>
    <row r="23" spans="1:12" x14ac:dyDescent="0.25">
      <c r="A23" s="78" t="s">
        <v>395</v>
      </c>
      <c r="B23" s="79"/>
      <c r="C23" s="79"/>
      <c r="D23" s="14" t="s">
        <v>48</v>
      </c>
      <c r="E23" s="24">
        <v>45748</v>
      </c>
      <c r="F23" s="7" t="s">
        <v>14</v>
      </c>
      <c r="G23" s="7"/>
      <c r="H23" s="7">
        <v>30038</v>
      </c>
      <c r="I23" s="7">
        <v>85052</v>
      </c>
      <c r="J23" s="43"/>
      <c r="K23" s="11">
        <v>690.13</v>
      </c>
      <c r="L23" s="44"/>
    </row>
    <row r="24" spans="1:12" ht="15.75" thickBot="1" x14ac:dyDescent="0.3">
      <c r="A24" s="78" t="s">
        <v>396</v>
      </c>
      <c r="B24" s="79"/>
      <c r="C24" s="79"/>
      <c r="D24" s="14" t="s">
        <v>148</v>
      </c>
      <c r="E24" s="24">
        <v>45748</v>
      </c>
      <c r="F24" s="7" t="s">
        <v>14</v>
      </c>
      <c r="G24" s="7"/>
      <c r="H24" s="7"/>
      <c r="I24" s="7" t="s">
        <v>397</v>
      </c>
      <c r="J24" s="43">
        <v>142.82</v>
      </c>
      <c r="K24" s="11"/>
      <c r="L24" s="44"/>
    </row>
    <row r="25" spans="1:12" ht="15.75" thickBot="1" x14ac:dyDescent="0.3">
      <c r="A25" s="80" t="s">
        <v>92</v>
      </c>
      <c r="B25" s="81"/>
      <c r="C25" s="81"/>
      <c r="D25" s="81"/>
      <c r="E25" s="81"/>
      <c r="F25" s="81"/>
      <c r="G25" s="81"/>
      <c r="H25" s="81"/>
      <c r="I25" s="81"/>
      <c r="J25" s="39">
        <f>SUM(J21:J24)</f>
        <v>548.81999999999994</v>
      </c>
      <c r="K25" s="39">
        <f>SUM(K21:K24)</f>
        <v>5977.12</v>
      </c>
      <c r="L25" s="46">
        <f>J25+K25</f>
        <v>6525.94</v>
      </c>
    </row>
    <row r="26" spans="1:12" ht="15.75" customHeight="1" thickBot="1" x14ac:dyDescent="0.3">
      <c r="A26" s="95"/>
      <c r="B26" s="96"/>
      <c r="C26" s="96"/>
      <c r="D26" s="17"/>
      <c r="E26" s="19"/>
      <c r="F26" s="17"/>
      <c r="G26" s="17"/>
      <c r="H26" s="17"/>
      <c r="I26" s="17"/>
      <c r="J26" s="37"/>
      <c r="K26" s="18"/>
      <c r="L26" s="47"/>
    </row>
    <row r="27" spans="1:12" ht="15.75" thickBot="1" x14ac:dyDescent="0.3">
      <c r="A27" s="80" t="s">
        <v>26</v>
      </c>
      <c r="B27" s="81"/>
      <c r="C27" s="81"/>
      <c r="D27" s="81"/>
      <c r="E27" s="81"/>
      <c r="F27" s="81"/>
      <c r="G27" s="81"/>
      <c r="H27" s="81"/>
      <c r="I27" s="81"/>
      <c r="J27" s="39">
        <f>SUM(J26:J26)</f>
        <v>0</v>
      </c>
      <c r="K27" s="39">
        <f>SUM(K26:K26)</f>
        <v>0</v>
      </c>
      <c r="L27" s="46">
        <f>J27+K27</f>
        <v>0</v>
      </c>
    </row>
    <row r="28" spans="1:12" ht="15.75" thickBot="1" x14ac:dyDescent="0.3">
      <c r="A28" s="78"/>
      <c r="B28" s="79"/>
      <c r="C28" s="79"/>
      <c r="D28" s="14"/>
      <c r="E28" s="24"/>
      <c r="F28" s="7"/>
      <c r="G28" s="7"/>
      <c r="H28" s="7"/>
      <c r="I28" s="7"/>
      <c r="J28" s="43"/>
      <c r="K28" s="11"/>
      <c r="L28" s="44"/>
    </row>
    <row r="29" spans="1:12" ht="15" customHeight="1" thickBot="1" x14ac:dyDescent="0.3">
      <c r="A29" s="80" t="s">
        <v>89</v>
      </c>
      <c r="B29" s="81"/>
      <c r="C29" s="81"/>
      <c r="D29" s="81"/>
      <c r="E29" s="81"/>
      <c r="F29" s="81"/>
      <c r="G29" s="81"/>
      <c r="H29" s="81"/>
      <c r="I29" s="81"/>
      <c r="J29" s="39">
        <f>SUM(J28:J28)</f>
        <v>0</v>
      </c>
      <c r="K29" s="39">
        <f>SUM(K28:K28)</f>
        <v>0</v>
      </c>
      <c r="L29" s="46">
        <f>J29+K29</f>
        <v>0</v>
      </c>
    </row>
    <row r="30" spans="1:12" s="1" customFormat="1" x14ac:dyDescent="0.25">
      <c r="A30" s="78"/>
      <c r="B30" s="79"/>
      <c r="C30" s="79"/>
      <c r="D30" s="14"/>
      <c r="E30" s="24"/>
      <c r="F30" s="7"/>
      <c r="G30" s="7"/>
      <c r="H30" s="7"/>
      <c r="I30" s="7"/>
      <c r="J30" s="43"/>
      <c r="K30" s="11"/>
      <c r="L30" s="44"/>
    </row>
    <row r="31" spans="1:12" ht="15.75" customHeight="1" x14ac:dyDescent="0.25">
      <c r="A31" s="78"/>
      <c r="B31" s="79"/>
      <c r="C31" s="79"/>
      <c r="D31" s="14"/>
      <c r="E31" s="24"/>
      <c r="F31" s="7"/>
      <c r="G31" s="7"/>
      <c r="H31" s="7"/>
      <c r="I31" s="7"/>
      <c r="J31" s="43"/>
      <c r="K31" s="11"/>
      <c r="L31" s="44"/>
    </row>
    <row r="32" spans="1:12" x14ac:dyDescent="0.25">
      <c r="A32" s="78"/>
      <c r="B32" s="79"/>
      <c r="C32" s="79"/>
      <c r="D32" s="14"/>
      <c r="E32" s="24"/>
      <c r="F32" s="7"/>
      <c r="G32" s="7"/>
      <c r="H32" s="7"/>
      <c r="I32" s="7"/>
      <c r="J32" s="43"/>
      <c r="K32" s="11"/>
      <c r="L32" s="44"/>
    </row>
    <row r="33" spans="1:12" x14ac:dyDescent="0.25">
      <c r="A33" s="85"/>
      <c r="B33" s="86"/>
      <c r="C33" s="86"/>
      <c r="D33" s="20"/>
      <c r="E33" s="21"/>
      <c r="F33" s="20"/>
      <c r="G33" s="20"/>
      <c r="H33" s="20"/>
      <c r="I33" s="20"/>
      <c r="J33" s="38"/>
      <c r="K33" s="22"/>
      <c r="L33" s="48"/>
    </row>
    <row r="34" spans="1:12" ht="15.75" thickBot="1" x14ac:dyDescent="0.3">
      <c r="A34" s="78"/>
      <c r="B34" s="79"/>
      <c r="C34" s="79"/>
      <c r="D34" s="14"/>
      <c r="E34" s="24"/>
      <c r="F34" s="7"/>
      <c r="G34" s="7"/>
      <c r="H34" s="7"/>
      <c r="I34" s="7"/>
      <c r="J34" s="43"/>
      <c r="K34" s="11"/>
      <c r="L34" s="44"/>
    </row>
    <row r="35" spans="1:12" ht="15.75" thickBot="1" x14ac:dyDescent="0.3">
      <c r="A35" s="80" t="s">
        <v>52</v>
      </c>
      <c r="B35" s="81"/>
      <c r="C35" s="81"/>
      <c r="D35" s="81"/>
      <c r="E35" s="81"/>
      <c r="F35" s="81"/>
      <c r="G35" s="81"/>
      <c r="H35" s="81"/>
      <c r="I35" s="81"/>
      <c r="J35" s="39">
        <f>SUM(J30:J34)</f>
        <v>0</v>
      </c>
      <c r="K35" s="39">
        <f>SUM(K30:K34)</f>
        <v>0</v>
      </c>
      <c r="L35" s="46">
        <f>J35+K35</f>
        <v>0</v>
      </c>
    </row>
    <row r="36" spans="1:12" x14ac:dyDescent="0.25">
      <c r="A36" s="78"/>
      <c r="B36" s="79"/>
      <c r="C36" s="79"/>
      <c r="D36" s="14"/>
      <c r="E36" s="24"/>
      <c r="F36" s="7"/>
      <c r="G36" s="7"/>
      <c r="H36" s="7"/>
      <c r="I36" s="7"/>
      <c r="J36" s="43"/>
      <c r="K36" s="11"/>
      <c r="L36" s="44"/>
    </row>
    <row r="37" spans="1:12" x14ac:dyDescent="0.25">
      <c r="A37" s="78"/>
      <c r="B37" s="79"/>
      <c r="C37" s="79"/>
      <c r="D37" s="14"/>
      <c r="E37" s="24"/>
      <c r="F37" s="7"/>
      <c r="G37" s="7"/>
      <c r="H37" s="7"/>
      <c r="I37" s="7"/>
      <c r="J37" s="43"/>
      <c r="K37" s="11"/>
      <c r="L37" s="44"/>
    </row>
    <row r="38" spans="1:12" x14ac:dyDescent="0.25">
      <c r="A38" s="85"/>
      <c r="B38" s="86"/>
      <c r="C38" s="86"/>
      <c r="D38" s="20"/>
      <c r="E38" s="21"/>
      <c r="F38" s="20"/>
      <c r="G38" s="20"/>
      <c r="H38" s="20"/>
      <c r="I38" s="20"/>
      <c r="J38" s="38"/>
      <c r="K38" s="22"/>
      <c r="L38" s="48"/>
    </row>
    <row r="39" spans="1:12" x14ac:dyDescent="0.25">
      <c r="A39" s="83"/>
      <c r="B39" s="84"/>
      <c r="C39" s="84"/>
      <c r="D39" s="42"/>
      <c r="E39" s="13"/>
      <c r="F39" s="8"/>
      <c r="G39" s="8"/>
      <c r="H39" s="8"/>
      <c r="I39" s="8"/>
      <c r="J39" s="35"/>
      <c r="K39" s="11"/>
      <c r="L39" s="44"/>
    </row>
    <row r="40" spans="1:12" ht="15.75" thickBot="1" x14ac:dyDescent="0.3">
      <c r="A40" s="78"/>
      <c r="B40" s="79"/>
      <c r="C40" s="79"/>
      <c r="D40" s="14"/>
      <c r="E40" s="24"/>
      <c r="F40" s="7"/>
      <c r="G40" s="7"/>
      <c r="H40" s="7"/>
      <c r="I40" s="7"/>
      <c r="J40" s="43"/>
      <c r="K40" s="11"/>
      <c r="L40" s="44"/>
    </row>
    <row r="41" spans="1:12" ht="15.75" thickBot="1" x14ac:dyDescent="0.3">
      <c r="A41" s="80" t="s">
        <v>55</v>
      </c>
      <c r="B41" s="81"/>
      <c r="C41" s="81"/>
      <c r="D41" s="81"/>
      <c r="E41" s="81"/>
      <c r="F41" s="81"/>
      <c r="G41" s="81"/>
      <c r="H41" s="81"/>
      <c r="I41" s="81"/>
      <c r="J41" s="39">
        <f>SUM(J36:J40)</f>
        <v>0</v>
      </c>
      <c r="K41" s="39">
        <f>SUM(K36:K40)</f>
        <v>0</v>
      </c>
      <c r="L41" s="46">
        <f>J41+K41</f>
        <v>0</v>
      </c>
    </row>
    <row r="42" spans="1:12" x14ac:dyDescent="0.25">
      <c r="A42" s="78"/>
      <c r="B42" s="79"/>
      <c r="C42" s="79"/>
      <c r="D42" s="14"/>
      <c r="E42" s="24"/>
      <c r="F42" s="7"/>
      <c r="G42" s="7"/>
      <c r="H42" s="7"/>
      <c r="I42" s="7"/>
      <c r="J42" s="43"/>
      <c r="K42" s="11"/>
      <c r="L42" s="44"/>
    </row>
    <row r="43" spans="1:12" x14ac:dyDescent="0.25">
      <c r="A43" s="78"/>
      <c r="B43" s="79"/>
      <c r="C43" s="79"/>
      <c r="D43" s="14"/>
      <c r="E43" s="24"/>
      <c r="F43" s="7"/>
      <c r="G43" s="7"/>
      <c r="H43" s="7"/>
      <c r="I43" s="7"/>
      <c r="J43" s="43"/>
      <c r="K43" s="11"/>
      <c r="L43" s="44"/>
    </row>
    <row r="44" spans="1:12" x14ac:dyDescent="0.25">
      <c r="A44" s="85"/>
      <c r="B44" s="86"/>
      <c r="C44" s="86"/>
      <c r="D44" s="20"/>
      <c r="E44" s="21"/>
      <c r="F44" s="20"/>
      <c r="G44" s="20"/>
      <c r="H44" s="20"/>
      <c r="I44" s="20"/>
      <c r="J44" s="38"/>
      <c r="K44" s="22"/>
      <c r="L44" s="48"/>
    </row>
    <row r="45" spans="1:12" x14ac:dyDescent="0.25">
      <c r="A45" s="83"/>
      <c r="B45" s="84"/>
      <c r="C45" s="84"/>
      <c r="D45" s="42"/>
      <c r="E45" s="13"/>
      <c r="F45" s="8"/>
      <c r="G45" s="8"/>
      <c r="H45" s="8"/>
      <c r="I45" s="8"/>
      <c r="J45" s="35"/>
      <c r="K45" s="11"/>
      <c r="L45" s="44"/>
    </row>
    <row r="46" spans="1:12" ht="15.75" thickBot="1" x14ac:dyDescent="0.3">
      <c r="A46" s="83"/>
      <c r="B46" s="84"/>
      <c r="C46" s="84"/>
      <c r="D46" s="42"/>
      <c r="E46" s="13"/>
      <c r="F46" s="8"/>
      <c r="G46" s="8"/>
      <c r="H46" s="8"/>
      <c r="I46" s="8"/>
      <c r="J46" s="35"/>
      <c r="K46" s="10"/>
      <c r="L46" s="36"/>
    </row>
    <row r="47" spans="1:12" ht="15.75" thickBot="1" x14ac:dyDescent="0.3">
      <c r="A47" s="80" t="s">
        <v>62</v>
      </c>
      <c r="B47" s="81"/>
      <c r="C47" s="81"/>
      <c r="D47" s="81"/>
      <c r="E47" s="81"/>
      <c r="F47" s="81"/>
      <c r="G47" s="81"/>
      <c r="H47" s="81"/>
      <c r="I47" s="81"/>
      <c r="J47" s="39">
        <f>SUM(J42:J46)</f>
        <v>0</v>
      </c>
      <c r="K47" s="39">
        <f>SUM(K42:K46)</f>
        <v>0</v>
      </c>
      <c r="L47" s="46">
        <f>J47+K47</f>
        <v>0</v>
      </c>
    </row>
    <row r="48" spans="1:12" x14ac:dyDescent="0.25">
      <c r="A48" s="78"/>
      <c r="B48" s="79"/>
      <c r="C48" s="79"/>
      <c r="D48" s="14"/>
      <c r="E48" s="24"/>
      <c r="F48" s="7"/>
      <c r="G48" s="7"/>
      <c r="H48" s="7"/>
      <c r="I48" s="7"/>
      <c r="J48" s="43"/>
      <c r="K48" s="11"/>
      <c r="L48" s="44"/>
    </row>
    <row r="49" spans="1:12" ht="30" customHeight="1" x14ac:dyDescent="0.25">
      <c r="A49" s="78"/>
      <c r="B49" s="79"/>
      <c r="C49" s="79"/>
      <c r="D49" s="14"/>
      <c r="E49" s="24"/>
      <c r="F49" s="7"/>
      <c r="G49" s="7"/>
      <c r="H49" s="7"/>
      <c r="I49" s="7"/>
      <c r="J49" s="43"/>
      <c r="K49" s="11"/>
      <c r="L49" s="44"/>
    </row>
    <row r="50" spans="1:12" x14ac:dyDescent="0.25">
      <c r="A50" s="85"/>
      <c r="B50" s="86"/>
      <c r="C50" s="86"/>
      <c r="D50" s="20"/>
      <c r="E50" s="21"/>
      <c r="F50" s="20"/>
      <c r="G50" s="20"/>
      <c r="H50" s="20"/>
      <c r="I50" s="20"/>
      <c r="J50" s="38"/>
      <c r="K50" s="22"/>
      <c r="L50" s="48"/>
    </row>
    <row r="51" spans="1:12" x14ac:dyDescent="0.25">
      <c r="A51" s="83"/>
      <c r="B51" s="84"/>
      <c r="C51" s="84"/>
      <c r="D51" s="42"/>
      <c r="E51" s="13"/>
      <c r="F51" s="8"/>
      <c r="G51" s="8"/>
      <c r="H51" s="8"/>
      <c r="I51" s="8"/>
      <c r="J51" s="35"/>
      <c r="K51" s="11"/>
      <c r="L51" s="44"/>
    </row>
    <row r="52" spans="1:12" ht="15.75" thickBot="1" x14ac:dyDescent="0.3">
      <c r="A52" s="78"/>
      <c r="B52" s="79"/>
      <c r="C52" s="79"/>
      <c r="D52" s="14"/>
      <c r="E52" s="24"/>
      <c r="F52" s="7"/>
      <c r="G52" s="7"/>
      <c r="H52" s="7"/>
      <c r="I52" s="7"/>
      <c r="J52" s="43"/>
      <c r="K52" s="11"/>
      <c r="L52" s="44"/>
    </row>
    <row r="53" spans="1:12" ht="15.75" thickBot="1" x14ac:dyDescent="0.3">
      <c r="A53" s="80" t="s">
        <v>68</v>
      </c>
      <c r="B53" s="81"/>
      <c r="C53" s="81"/>
      <c r="D53" s="81"/>
      <c r="E53" s="81"/>
      <c r="F53" s="81"/>
      <c r="G53" s="81"/>
      <c r="H53" s="81"/>
      <c r="I53" s="81"/>
      <c r="J53" s="39">
        <f>SUM(J48:J52)</f>
        <v>0</v>
      </c>
      <c r="K53" s="39">
        <f>SUM(K48:K52)</f>
        <v>0</v>
      </c>
      <c r="L53" s="46">
        <f>J53+K53</f>
        <v>0</v>
      </c>
    </row>
    <row r="54" spans="1:12" x14ac:dyDescent="0.25">
      <c r="A54" s="78"/>
      <c r="B54" s="79"/>
      <c r="C54" s="79"/>
      <c r="D54" s="14"/>
      <c r="E54" s="24"/>
      <c r="F54" s="7"/>
      <c r="G54" s="7"/>
      <c r="H54" s="7"/>
      <c r="I54" s="7"/>
      <c r="J54" s="43"/>
      <c r="K54" s="11"/>
      <c r="L54" s="44"/>
    </row>
    <row r="55" spans="1:12" x14ac:dyDescent="0.25">
      <c r="A55" s="78"/>
      <c r="B55" s="79"/>
      <c r="C55" s="79"/>
      <c r="D55" s="14"/>
      <c r="E55" s="24"/>
      <c r="F55" s="7"/>
      <c r="G55" s="7"/>
      <c r="H55" s="7"/>
      <c r="I55" s="7"/>
      <c r="J55" s="43"/>
      <c r="K55" s="11"/>
      <c r="L55" s="44"/>
    </row>
    <row r="56" spans="1:12" x14ac:dyDescent="0.25">
      <c r="A56" s="78"/>
      <c r="B56" s="79"/>
      <c r="C56" s="79"/>
      <c r="D56" s="14"/>
      <c r="E56" s="24"/>
      <c r="F56" s="7"/>
      <c r="G56" s="7"/>
      <c r="H56" s="7"/>
      <c r="I56" s="7"/>
      <c r="J56" s="43"/>
      <c r="K56" s="11"/>
      <c r="L56" s="44"/>
    </row>
    <row r="57" spans="1:12" x14ac:dyDescent="0.25">
      <c r="A57" s="85"/>
      <c r="B57" s="86"/>
      <c r="C57" s="86"/>
      <c r="D57" s="20"/>
      <c r="E57" s="21"/>
      <c r="F57" s="20"/>
      <c r="G57" s="20"/>
      <c r="H57" s="20"/>
      <c r="I57" s="20"/>
      <c r="J57" s="38"/>
      <c r="K57" s="22"/>
      <c r="L57" s="48"/>
    </row>
    <row r="58" spans="1:12" x14ac:dyDescent="0.25">
      <c r="A58" s="83"/>
      <c r="B58" s="84"/>
      <c r="C58" s="84"/>
      <c r="D58" s="42"/>
      <c r="E58" s="13"/>
      <c r="F58" s="8"/>
      <c r="G58" s="8"/>
      <c r="H58" s="8"/>
      <c r="I58" s="8"/>
      <c r="J58" s="35"/>
      <c r="K58" s="11"/>
      <c r="L58" s="44"/>
    </row>
    <row r="59" spans="1:12" ht="15.75" thickBot="1" x14ac:dyDescent="0.3">
      <c r="A59" s="78"/>
      <c r="B59" s="79"/>
      <c r="C59" s="79"/>
      <c r="D59" s="14"/>
      <c r="E59" s="24"/>
      <c r="F59" s="7"/>
      <c r="G59" s="7"/>
      <c r="H59" s="7"/>
      <c r="I59" s="7"/>
      <c r="J59" s="11"/>
      <c r="K59" s="11"/>
      <c r="L59" s="44"/>
    </row>
    <row r="60" spans="1:12" ht="15.75" thickBot="1" x14ac:dyDescent="0.3">
      <c r="A60" s="80" t="s">
        <v>73</v>
      </c>
      <c r="B60" s="81"/>
      <c r="C60" s="81"/>
      <c r="D60" s="81"/>
      <c r="E60" s="81"/>
      <c r="F60" s="81"/>
      <c r="G60" s="81"/>
      <c r="H60" s="81"/>
      <c r="I60" s="81"/>
      <c r="J60" s="39">
        <f>SUM(J55:J59)</f>
        <v>0</v>
      </c>
      <c r="K60" s="39">
        <f>SUM(K55:K59)</f>
        <v>0</v>
      </c>
      <c r="L60" s="46">
        <f>J60+K60</f>
        <v>0</v>
      </c>
    </row>
    <row r="61" spans="1:12" x14ac:dyDescent="0.25">
      <c r="A61" s="78"/>
      <c r="B61" s="79"/>
      <c r="C61" s="79"/>
      <c r="D61" s="14"/>
      <c r="E61" s="24"/>
      <c r="F61" s="7"/>
      <c r="G61" s="7"/>
      <c r="H61" s="7"/>
      <c r="I61" s="7"/>
      <c r="J61" s="43"/>
      <c r="K61" s="11"/>
      <c r="L61" s="44"/>
    </row>
    <row r="62" spans="1:12" x14ac:dyDescent="0.25">
      <c r="A62" s="78"/>
      <c r="B62" s="79"/>
      <c r="C62" s="79"/>
      <c r="D62" s="14"/>
      <c r="E62" s="24"/>
      <c r="F62" s="7"/>
      <c r="G62" s="7"/>
      <c r="H62" s="7"/>
      <c r="I62" s="7"/>
      <c r="J62" s="43"/>
      <c r="K62" s="11"/>
      <c r="L62" s="44"/>
    </row>
    <row r="63" spans="1:12" x14ac:dyDescent="0.25">
      <c r="A63" s="78"/>
      <c r="B63" s="79"/>
      <c r="C63" s="79"/>
      <c r="D63" s="14"/>
      <c r="E63" s="24"/>
      <c r="F63" s="7"/>
      <c r="G63" s="7"/>
      <c r="H63" s="7"/>
      <c r="I63" s="7"/>
      <c r="J63" s="43"/>
      <c r="K63" s="11"/>
      <c r="L63" s="44"/>
    </row>
    <row r="64" spans="1:12" x14ac:dyDescent="0.25">
      <c r="A64" s="78"/>
      <c r="B64" s="79"/>
      <c r="C64" s="79"/>
      <c r="D64" s="14"/>
      <c r="E64" s="24"/>
      <c r="F64" s="7"/>
      <c r="G64" s="7"/>
      <c r="H64" s="7"/>
      <c r="I64" s="7"/>
      <c r="J64" s="43"/>
      <c r="K64" s="11"/>
      <c r="L64" s="44"/>
    </row>
    <row r="65" spans="1:12" ht="15.75" thickBot="1" x14ac:dyDescent="0.3">
      <c r="A65" s="78"/>
      <c r="B65" s="79"/>
      <c r="C65" s="79"/>
      <c r="D65" s="14"/>
      <c r="E65" s="24"/>
      <c r="F65" s="7"/>
      <c r="G65" s="7"/>
      <c r="H65" s="7"/>
      <c r="I65" s="7"/>
      <c r="J65" s="43"/>
      <c r="K65" s="41"/>
      <c r="L65" s="44"/>
    </row>
    <row r="66" spans="1:12" ht="15.75" thickBot="1" x14ac:dyDescent="0.3">
      <c r="A66" s="80" t="s">
        <v>78</v>
      </c>
      <c r="B66" s="81"/>
      <c r="C66" s="81"/>
      <c r="D66" s="81"/>
      <c r="E66" s="81"/>
      <c r="F66" s="81"/>
      <c r="G66" s="81"/>
      <c r="H66" s="81"/>
      <c r="I66" s="82"/>
      <c r="J66" s="39">
        <f>SUM(J59:J65)</f>
        <v>0</v>
      </c>
      <c r="K66" s="39">
        <f>SUM(K59:K65)</f>
        <v>0</v>
      </c>
      <c r="L66" s="46">
        <f>J66+K66</f>
        <v>0</v>
      </c>
    </row>
    <row r="67" spans="1:12" x14ac:dyDescent="0.25">
      <c r="A67" s="78"/>
      <c r="B67" s="79"/>
      <c r="C67" s="79"/>
      <c r="D67" s="14"/>
      <c r="E67" s="24"/>
      <c r="F67" s="7"/>
      <c r="G67" s="7"/>
      <c r="H67" s="7"/>
      <c r="I67" s="7"/>
      <c r="J67" s="43"/>
      <c r="K67" s="11"/>
      <c r="L67" s="44"/>
    </row>
    <row r="68" spans="1:12" x14ac:dyDescent="0.25">
      <c r="A68" s="78"/>
      <c r="B68" s="79"/>
      <c r="C68" s="79"/>
      <c r="D68" s="14"/>
      <c r="E68" s="24"/>
      <c r="F68" s="7"/>
      <c r="G68" s="7"/>
      <c r="H68" s="7"/>
      <c r="I68" s="7"/>
      <c r="J68" s="49">
        <f>J10+J16+J20+J25+J27+J29+J35+J41+J47+J53+J60+J66</f>
        <v>41252.11</v>
      </c>
      <c r="K68" s="49">
        <f>K10+K16+K20+K25+K27+K29+K35+K41+K47+K53+K60+K66</f>
        <v>28277.32</v>
      </c>
      <c r="L68" s="50">
        <f>L10+L16+L20+L25+L27+L29+L35+L41+L47+L53+L60+L66</f>
        <v>69529.430000000008</v>
      </c>
    </row>
    <row r="69" spans="1:12" ht="15.75" thickBot="1" x14ac:dyDescent="0.3">
      <c r="A69" s="76"/>
      <c r="B69" s="77"/>
      <c r="C69" s="77"/>
      <c r="D69" s="16"/>
      <c r="E69" s="25"/>
      <c r="F69" s="9"/>
      <c r="G69" s="9"/>
      <c r="H69" s="9"/>
      <c r="I69" s="9"/>
      <c r="J69" s="51"/>
      <c r="K69" s="12"/>
      <c r="L69" s="52"/>
    </row>
  </sheetData>
  <mergeCells count="66">
    <mergeCell ref="A69:C69"/>
    <mergeCell ref="A64:C64"/>
    <mergeCell ref="A65:C65"/>
    <mergeCell ref="A66:I66"/>
    <mergeCell ref="A67:C67"/>
    <mergeCell ref="A68:C68"/>
    <mergeCell ref="A59:C59"/>
    <mergeCell ref="A60:I60"/>
    <mergeCell ref="A61:C61"/>
    <mergeCell ref="A62:C62"/>
    <mergeCell ref="A63:C63"/>
    <mergeCell ref="A58:C58"/>
    <mergeCell ref="A26:C26"/>
    <mergeCell ref="A51:C51"/>
    <mergeCell ref="A52:C52"/>
    <mergeCell ref="A54:C54"/>
    <mergeCell ref="A55:C55"/>
    <mergeCell ref="A46:C46"/>
    <mergeCell ref="A48:C48"/>
    <mergeCell ref="A49:C49"/>
    <mergeCell ref="A50:C50"/>
    <mergeCell ref="A43:C43"/>
    <mergeCell ref="A44:C44"/>
    <mergeCell ref="A45:C45"/>
    <mergeCell ref="A56:C56"/>
    <mergeCell ref="A42:C42"/>
    <mergeCell ref="A57:C57"/>
    <mergeCell ref="A35:I35"/>
    <mergeCell ref="A37:C37"/>
    <mergeCell ref="A41:I41"/>
    <mergeCell ref="A47:I47"/>
    <mergeCell ref="A53:I53"/>
    <mergeCell ref="A36:C36"/>
    <mergeCell ref="A38:C38"/>
    <mergeCell ref="A39:C39"/>
    <mergeCell ref="A40:C40"/>
    <mergeCell ref="A34:C34"/>
    <mergeCell ref="A33:C33"/>
    <mergeCell ref="A28:C28"/>
    <mergeCell ref="A10:I10"/>
    <mergeCell ref="A19:C19"/>
    <mergeCell ref="A25:I25"/>
    <mergeCell ref="A18:C18"/>
    <mergeCell ref="A20:I20"/>
    <mergeCell ref="A21:C21"/>
    <mergeCell ref="A23:C23"/>
    <mergeCell ref="A22:C22"/>
    <mergeCell ref="A17:C17"/>
    <mergeCell ref="A15:C15"/>
    <mergeCell ref="A24:C24"/>
    <mergeCell ref="A30:C30"/>
    <mergeCell ref="A31:C31"/>
    <mergeCell ref="A29:I29"/>
    <mergeCell ref="A32:C32"/>
    <mergeCell ref="A5:F5"/>
    <mergeCell ref="A14:C14"/>
    <mergeCell ref="G5:L5"/>
    <mergeCell ref="A16:I16"/>
    <mergeCell ref="A6:C6"/>
    <mergeCell ref="A13:C13"/>
    <mergeCell ref="A11:C11"/>
    <mergeCell ref="A12:C12"/>
    <mergeCell ref="A7:C7"/>
    <mergeCell ref="A8:C8"/>
    <mergeCell ref="A9:C9"/>
    <mergeCell ref="A27:I27"/>
  </mergeCells>
  <pageMargins left="0.31496062992125984" right="0.31496062992125984" top="0.35433070866141736" bottom="0.19685039370078741" header="0.31496062992125984" footer="0.31496062992125984"/>
  <pageSetup scale="61" orientation="landscape" horizontalDpi="300" verticalDpi="300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6D11EA-C53C-4144-B428-0DF434EAFDAF}">
  <dimension ref="A4:L63"/>
  <sheetViews>
    <sheetView view="pageBreakPreview" zoomScale="80" zoomScaleNormal="100" zoomScaleSheetLayoutView="80" workbookViewId="0">
      <pane ySplit="6" topLeftCell="A24" activePane="bottomLeft" state="frozen"/>
      <selection pane="bottomLeft" activeCell="A25" sqref="A25:C25"/>
    </sheetView>
  </sheetViews>
  <sheetFormatPr baseColWidth="10" defaultColWidth="4" defaultRowHeight="15" x14ac:dyDescent="0.25"/>
  <cols>
    <col min="1" max="1" width="18.85546875" customWidth="1"/>
    <col min="2" max="2" width="18.7109375" customWidth="1"/>
    <col min="3" max="3" width="43.28515625" customWidth="1"/>
    <col min="4" max="4" width="18" customWidth="1"/>
    <col min="5" max="5" width="13.85546875" style="6" customWidth="1"/>
    <col min="6" max="7" width="17.7109375" style="6" customWidth="1"/>
    <col min="8" max="8" width="16.5703125" style="6" customWidth="1"/>
    <col min="9" max="10" width="13.7109375" style="6" customWidth="1"/>
    <col min="11" max="11" width="10.5703125" style="6" customWidth="1"/>
    <col min="12" max="12" width="17" customWidth="1"/>
  </cols>
  <sheetData>
    <row r="4" spans="1:12" ht="15.75" thickBot="1" x14ac:dyDescent="0.3"/>
    <row r="5" spans="1:12" ht="15" customHeight="1" thickBot="1" x14ac:dyDescent="0.3">
      <c r="A5" s="87" t="s">
        <v>536</v>
      </c>
      <c r="B5" s="88"/>
      <c r="C5" s="88"/>
      <c r="D5" s="88"/>
      <c r="E5" s="88"/>
      <c r="F5" s="89"/>
      <c r="G5" s="33"/>
      <c r="H5" s="87" t="s">
        <v>21</v>
      </c>
      <c r="I5" s="88"/>
      <c r="J5" s="88"/>
      <c r="K5" s="88"/>
      <c r="L5" s="89"/>
    </row>
    <row r="6" spans="1:12" s="2" customFormat="1" ht="54" customHeight="1" thickBot="1" x14ac:dyDescent="0.3">
      <c r="A6" s="90" t="s">
        <v>3</v>
      </c>
      <c r="B6" s="91"/>
      <c r="C6" s="91"/>
      <c r="D6" s="5" t="s">
        <v>8</v>
      </c>
      <c r="E6" s="5" t="s">
        <v>7</v>
      </c>
      <c r="F6" s="5" t="s">
        <v>5</v>
      </c>
      <c r="G6" s="4" t="s">
        <v>44</v>
      </c>
      <c r="H6" s="4" t="s">
        <v>50</v>
      </c>
      <c r="I6" s="4" t="s">
        <v>0</v>
      </c>
      <c r="J6" s="4" t="s">
        <v>38</v>
      </c>
      <c r="K6" s="4" t="s">
        <v>39</v>
      </c>
      <c r="L6" s="4" t="s">
        <v>22</v>
      </c>
    </row>
    <row r="7" spans="1:12" ht="15.75" thickBot="1" x14ac:dyDescent="0.3">
      <c r="A7" s="95"/>
      <c r="B7" s="96"/>
      <c r="C7" s="96"/>
      <c r="D7" s="17"/>
      <c r="E7" s="19"/>
      <c r="F7" s="17"/>
      <c r="G7" s="17"/>
      <c r="H7" s="17"/>
      <c r="I7" s="17"/>
      <c r="J7" s="37"/>
      <c r="K7" s="18"/>
      <c r="L7" s="47"/>
    </row>
    <row r="8" spans="1:12" s="1" customFormat="1" ht="15" customHeight="1" thickBot="1" x14ac:dyDescent="0.3">
      <c r="A8" s="80" t="s">
        <v>88</v>
      </c>
      <c r="B8" s="81"/>
      <c r="C8" s="81"/>
      <c r="D8" s="81"/>
      <c r="E8" s="81"/>
      <c r="F8" s="81"/>
      <c r="G8" s="81"/>
      <c r="H8" s="81"/>
      <c r="I8" s="81"/>
      <c r="J8" s="39">
        <f>SUM(J7:J7)</f>
        <v>0</v>
      </c>
      <c r="K8" s="39">
        <f>SUM(K7:K7)</f>
        <v>0</v>
      </c>
      <c r="L8" s="46">
        <f>J8+K8</f>
        <v>0</v>
      </c>
    </row>
    <row r="9" spans="1:12" ht="16.5" customHeight="1" thickBot="1" x14ac:dyDescent="0.3">
      <c r="A9" s="95"/>
      <c r="B9" s="96"/>
      <c r="C9" s="96"/>
      <c r="D9" s="17"/>
      <c r="E9" s="19"/>
      <c r="F9" s="17"/>
      <c r="G9" s="17"/>
      <c r="H9" s="17"/>
      <c r="I9" s="17"/>
      <c r="J9" s="37"/>
      <c r="K9" s="18"/>
      <c r="L9" s="47"/>
    </row>
    <row r="10" spans="1:12" ht="15.75" thickBot="1" x14ac:dyDescent="0.3">
      <c r="A10" s="80" t="s">
        <v>90</v>
      </c>
      <c r="B10" s="81"/>
      <c r="C10" s="81"/>
      <c r="D10" s="81"/>
      <c r="E10" s="81"/>
      <c r="F10" s="81"/>
      <c r="G10" s="81"/>
      <c r="H10" s="81"/>
      <c r="I10" s="81"/>
      <c r="J10" s="39">
        <f>SUM(J9:J9)</f>
        <v>0</v>
      </c>
      <c r="K10" s="39">
        <f>SUM(K9:K9)</f>
        <v>0</v>
      </c>
      <c r="L10" s="46">
        <f>J10+K10</f>
        <v>0</v>
      </c>
    </row>
    <row r="11" spans="1:12" ht="16.5" customHeight="1" thickBot="1" x14ac:dyDescent="0.3">
      <c r="A11" s="78" t="s">
        <v>315</v>
      </c>
      <c r="B11" s="79"/>
      <c r="C11" s="79"/>
      <c r="D11" s="14" t="s">
        <v>203</v>
      </c>
      <c r="E11" s="24">
        <v>45721</v>
      </c>
      <c r="F11" s="7" t="s">
        <v>14</v>
      </c>
      <c r="G11" s="7"/>
      <c r="H11" s="7"/>
      <c r="I11" s="7" t="s">
        <v>316</v>
      </c>
      <c r="J11" s="43"/>
      <c r="K11" s="11">
        <v>754</v>
      </c>
      <c r="L11" s="44">
        <f>K11</f>
        <v>754</v>
      </c>
    </row>
    <row r="12" spans="1:12" ht="15.75" thickBot="1" x14ac:dyDescent="0.3">
      <c r="A12" s="80" t="s">
        <v>91</v>
      </c>
      <c r="B12" s="81"/>
      <c r="C12" s="81"/>
      <c r="D12" s="81"/>
      <c r="E12" s="81"/>
      <c r="F12" s="81"/>
      <c r="G12" s="81"/>
      <c r="H12" s="81"/>
      <c r="I12" s="81"/>
      <c r="J12" s="39">
        <f>SUM(J11:J11)</f>
        <v>0</v>
      </c>
      <c r="K12" s="39">
        <f>SUM(K11:K11)</f>
        <v>754</v>
      </c>
      <c r="L12" s="46">
        <f>J12+K12</f>
        <v>754</v>
      </c>
    </row>
    <row r="13" spans="1:12" x14ac:dyDescent="0.25">
      <c r="A13" s="78"/>
      <c r="B13" s="79"/>
      <c r="C13" s="79"/>
      <c r="D13" s="14"/>
      <c r="E13" s="24"/>
      <c r="F13" s="7"/>
      <c r="G13" s="7"/>
      <c r="H13" s="7"/>
      <c r="I13" s="7"/>
      <c r="J13" s="43"/>
      <c r="K13" s="11"/>
      <c r="L13" s="44"/>
    </row>
    <row r="14" spans="1:12" x14ac:dyDescent="0.25">
      <c r="A14" s="78"/>
      <c r="B14" s="79"/>
      <c r="C14" s="79"/>
      <c r="D14" s="14"/>
      <c r="E14" s="24"/>
      <c r="F14" s="7"/>
      <c r="G14" s="7"/>
      <c r="H14" s="7"/>
      <c r="I14" s="7"/>
      <c r="J14" s="43"/>
      <c r="K14" s="11"/>
      <c r="L14" s="44"/>
    </row>
    <row r="15" spans="1:12" x14ac:dyDescent="0.25">
      <c r="A15" s="78"/>
      <c r="B15" s="79"/>
      <c r="C15" s="79"/>
      <c r="D15" s="14"/>
      <c r="E15" s="24"/>
      <c r="F15" s="7"/>
      <c r="G15" s="7"/>
      <c r="H15" s="7"/>
      <c r="I15" s="7"/>
      <c r="J15" s="43"/>
      <c r="K15" s="11"/>
      <c r="L15" s="44"/>
    </row>
    <row r="16" spans="1:12" x14ac:dyDescent="0.25">
      <c r="A16" s="78"/>
      <c r="B16" s="79"/>
      <c r="C16" s="79"/>
      <c r="D16" s="14"/>
      <c r="E16" s="24"/>
      <c r="F16" s="7"/>
      <c r="G16" s="7"/>
      <c r="H16" s="7"/>
      <c r="I16" s="7"/>
      <c r="J16" s="43"/>
      <c r="K16" s="11"/>
      <c r="L16" s="44"/>
    </row>
    <row r="17" spans="1:12" ht="15.75" thickBot="1" x14ac:dyDescent="0.3">
      <c r="A17" s="95"/>
      <c r="B17" s="96"/>
      <c r="C17" s="96"/>
      <c r="D17" s="17"/>
      <c r="E17" s="19"/>
      <c r="F17" s="17"/>
      <c r="G17" s="17"/>
      <c r="H17" s="17"/>
      <c r="I17" s="17"/>
      <c r="J17" s="37"/>
      <c r="K17" s="18"/>
      <c r="L17" s="47"/>
    </row>
    <row r="18" spans="1:12" ht="15.75" thickBot="1" x14ac:dyDescent="0.3">
      <c r="A18" s="80" t="s">
        <v>92</v>
      </c>
      <c r="B18" s="81"/>
      <c r="C18" s="81"/>
      <c r="D18" s="81"/>
      <c r="E18" s="81"/>
      <c r="F18" s="81"/>
      <c r="G18" s="81"/>
      <c r="H18" s="81"/>
      <c r="I18" s="81"/>
      <c r="J18" s="39">
        <f>SUM(J13:J17)</f>
        <v>0</v>
      </c>
      <c r="K18" s="39">
        <f>SUM(K13:K17)</f>
        <v>0</v>
      </c>
      <c r="L18" s="46">
        <f>J18+K18</f>
        <v>0</v>
      </c>
    </row>
    <row r="19" spans="1:12" s="23" customFormat="1" ht="30" customHeight="1" x14ac:dyDescent="0.25">
      <c r="A19" s="83" t="s">
        <v>539</v>
      </c>
      <c r="B19" s="84"/>
      <c r="C19" s="84"/>
      <c r="D19" s="42" t="s">
        <v>203</v>
      </c>
      <c r="E19" s="13">
        <v>45782</v>
      </c>
      <c r="F19" s="8" t="s">
        <v>14</v>
      </c>
      <c r="G19" s="8"/>
      <c r="H19" s="8" t="s">
        <v>538</v>
      </c>
      <c r="I19" s="8" t="s">
        <v>543</v>
      </c>
      <c r="J19" s="35"/>
      <c r="K19" s="10">
        <v>4694.71</v>
      </c>
      <c r="L19" s="36">
        <f>K19+K20</f>
        <v>7838.6900000000005</v>
      </c>
    </row>
    <row r="20" spans="1:12" ht="30.75" customHeight="1" thickBot="1" x14ac:dyDescent="0.3">
      <c r="A20" s="78" t="s">
        <v>540</v>
      </c>
      <c r="B20" s="79"/>
      <c r="C20" s="79"/>
      <c r="D20" s="14" t="s">
        <v>203</v>
      </c>
      <c r="E20" s="24">
        <v>45782</v>
      </c>
      <c r="F20" s="7" t="s">
        <v>14</v>
      </c>
      <c r="G20" s="7"/>
      <c r="H20" s="7" t="s">
        <v>541</v>
      </c>
      <c r="I20" s="7" t="s">
        <v>542</v>
      </c>
      <c r="J20" s="43"/>
      <c r="K20" s="11">
        <v>3143.98</v>
      </c>
      <c r="L20" s="44"/>
    </row>
    <row r="21" spans="1:12" ht="15.75" thickBot="1" x14ac:dyDescent="0.3">
      <c r="A21" s="80" t="s">
        <v>26</v>
      </c>
      <c r="B21" s="81"/>
      <c r="C21" s="81"/>
      <c r="D21" s="81"/>
      <c r="E21" s="81"/>
      <c r="F21" s="81"/>
      <c r="G21" s="81"/>
      <c r="H21" s="81"/>
      <c r="I21" s="81"/>
      <c r="J21" s="39">
        <f>SUM(J19:J20)</f>
        <v>0</v>
      </c>
      <c r="K21" s="39">
        <f>SUM(K19:K20)</f>
        <v>7838.6900000000005</v>
      </c>
      <c r="L21" s="46">
        <f>J21+K21</f>
        <v>7838.6900000000005</v>
      </c>
    </row>
    <row r="22" spans="1:12" ht="15.75" thickBot="1" x14ac:dyDescent="0.3">
      <c r="A22" s="78"/>
      <c r="B22" s="79"/>
      <c r="C22" s="79"/>
      <c r="D22" s="14"/>
      <c r="E22" s="24"/>
      <c r="F22" s="7"/>
      <c r="G22" s="7"/>
      <c r="H22" s="7"/>
      <c r="I22" s="7"/>
      <c r="J22" s="43"/>
      <c r="K22" s="11"/>
      <c r="L22" s="44"/>
    </row>
    <row r="23" spans="1:12" ht="15.75" thickBot="1" x14ac:dyDescent="0.3">
      <c r="A23" s="80" t="s">
        <v>89</v>
      </c>
      <c r="B23" s="81"/>
      <c r="C23" s="81"/>
      <c r="D23" s="81"/>
      <c r="E23" s="81"/>
      <c r="F23" s="81"/>
      <c r="G23" s="81"/>
      <c r="H23" s="81"/>
      <c r="I23" s="81"/>
      <c r="J23" s="39">
        <f>SUM(J22:J22)</f>
        <v>0</v>
      </c>
      <c r="K23" s="39">
        <f>SUM(K22:K22)</f>
        <v>0</v>
      </c>
      <c r="L23" s="46">
        <f>J23+K23</f>
        <v>0</v>
      </c>
    </row>
    <row r="24" spans="1:12" x14ac:dyDescent="0.25">
      <c r="A24" s="78" t="s">
        <v>730</v>
      </c>
      <c r="B24" s="79"/>
      <c r="C24" s="79"/>
      <c r="D24" s="14" t="s">
        <v>234</v>
      </c>
      <c r="E24" s="24">
        <v>45852</v>
      </c>
      <c r="F24" s="7" t="s">
        <v>14</v>
      </c>
      <c r="G24" s="7"/>
      <c r="H24" s="7" t="s">
        <v>731</v>
      </c>
      <c r="I24" s="7" t="s">
        <v>732</v>
      </c>
      <c r="J24" s="43"/>
      <c r="K24" s="11">
        <v>5196.8</v>
      </c>
      <c r="L24" s="44">
        <f>K24</f>
        <v>5196.8</v>
      </c>
    </row>
    <row r="25" spans="1:12" x14ac:dyDescent="0.25">
      <c r="A25" s="97"/>
      <c r="B25" s="98"/>
      <c r="C25" s="99"/>
      <c r="D25" s="14"/>
      <c r="E25" s="24"/>
      <c r="F25" s="7"/>
      <c r="G25" s="7"/>
      <c r="H25" s="7"/>
      <c r="I25" s="7"/>
      <c r="J25" s="43"/>
      <c r="K25" s="11"/>
      <c r="L25" s="44"/>
    </row>
    <row r="26" spans="1:12" x14ac:dyDescent="0.25">
      <c r="A26" s="97"/>
      <c r="B26" s="98"/>
      <c r="C26" s="99"/>
      <c r="D26" s="14"/>
      <c r="E26" s="24"/>
      <c r="F26" s="7"/>
      <c r="G26" s="7"/>
      <c r="H26" s="7"/>
      <c r="I26" s="7"/>
      <c r="J26" s="43"/>
      <c r="K26" s="11"/>
      <c r="L26" s="44"/>
    </row>
    <row r="27" spans="1:12" x14ac:dyDescent="0.25">
      <c r="A27" s="97"/>
      <c r="B27" s="98"/>
      <c r="C27" s="99"/>
      <c r="D27" s="14"/>
      <c r="E27" s="24"/>
      <c r="F27" s="7"/>
      <c r="G27" s="7"/>
      <c r="H27" s="7"/>
      <c r="I27" s="7"/>
      <c r="J27" s="43"/>
      <c r="K27" s="11"/>
      <c r="L27" s="44"/>
    </row>
    <row r="28" spans="1:12" ht="15.75" thickBot="1" x14ac:dyDescent="0.3">
      <c r="A28" s="78"/>
      <c r="B28" s="79"/>
      <c r="C28" s="79"/>
      <c r="D28" s="14"/>
      <c r="E28" s="24"/>
      <c r="F28" s="7"/>
      <c r="G28" s="7"/>
      <c r="H28" s="7"/>
      <c r="I28" s="7"/>
      <c r="J28" s="43"/>
      <c r="K28" s="11"/>
      <c r="L28" s="44"/>
    </row>
    <row r="29" spans="1:12" ht="15.75" thickBot="1" x14ac:dyDescent="0.3">
      <c r="A29" s="80" t="s">
        <v>52</v>
      </c>
      <c r="B29" s="81"/>
      <c r="C29" s="81"/>
      <c r="D29" s="81"/>
      <c r="E29" s="81"/>
      <c r="F29" s="81"/>
      <c r="G29" s="81"/>
      <c r="H29" s="81"/>
      <c r="I29" s="81"/>
      <c r="J29" s="39">
        <f>SUM(J24:J28)</f>
        <v>0</v>
      </c>
      <c r="K29" s="39">
        <f>SUM(K24:K28)</f>
        <v>5196.8</v>
      </c>
      <c r="L29" s="46">
        <f>J29+K29</f>
        <v>5196.8</v>
      </c>
    </row>
    <row r="30" spans="1:12" x14ac:dyDescent="0.25">
      <c r="A30" s="78"/>
      <c r="B30" s="79"/>
      <c r="C30" s="79"/>
      <c r="D30" s="14"/>
      <c r="E30" s="24"/>
      <c r="F30" s="7"/>
      <c r="G30" s="7"/>
      <c r="H30" s="7"/>
      <c r="I30" s="7"/>
      <c r="J30" s="43"/>
      <c r="K30" s="11"/>
      <c r="L30" s="44"/>
    </row>
    <row r="31" spans="1:12" x14ac:dyDescent="0.25">
      <c r="A31" s="78"/>
      <c r="B31" s="79"/>
      <c r="C31" s="79"/>
      <c r="D31" s="14"/>
      <c r="E31" s="24"/>
      <c r="F31" s="7"/>
      <c r="G31" s="7"/>
      <c r="H31" s="7"/>
      <c r="I31" s="7"/>
      <c r="J31" s="43"/>
      <c r="K31" s="11"/>
      <c r="L31" s="44"/>
    </row>
    <row r="32" spans="1:12" x14ac:dyDescent="0.25">
      <c r="A32" s="85"/>
      <c r="B32" s="86"/>
      <c r="C32" s="86"/>
      <c r="D32" s="20"/>
      <c r="E32" s="21"/>
      <c r="F32" s="20"/>
      <c r="G32" s="20"/>
      <c r="H32" s="20"/>
      <c r="I32" s="20"/>
      <c r="J32" s="38"/>
      <c r="K32" s="22"/>
      <c r="L32" s="48"/>
    </row>
    <row r="33" spans="1:12" x14ac:dyDescent="0.25">
      <c r="A33" s="83"/>
      <c r="B33" s="84"/>
      <c r="C33" s="84"/>
      <c r="D33" s="42"/>
      <c r="E33" s="13"/>
      <c r="F33" s="8"/>
      <c r="G33" s="8"/>
      <c r="H33" s="8"/>
      <c r="I33" s="8"/>
      <c r="J33" s="35"/>
      <c r="K33" s="11"/>
      <c r="L33" s="44"/>
    </row>
    <row r="34" spans="1:12" ht="15.75" thickBot="1" x14ac:dyDescent="0.3">
      <c r="A34" s="78"/>
      <c r="B34" s="79"/>
      <c r="C34" s="79"/>
      <c r="D34" s="14"/>
      <c r="E34" s="24"/>
      <c r="F34" s="7"/>
      <c r="G34" s="7"/>
      <c r="H34" s="7"/>
      <c r="I34" s="7"/>
      <c r="J34" s="43"/>
      <c r="K34" s="11"/>
      <c r="L34" s="44"/>
    </row>
    <row r="35" spans="1:12" ht="15.75" thickBot="1" x14ac:dyDescent="0.3">
      <c r="A35" s="80" t="s">
        <v>55</v>
      </c>
      <c r="B35" s="81"/>
      <c r="C35" s="81"/>
      <c r="D35" s="81"/>
      <c r="E35" s="81"/>
      <c r="F35" s="81"/>
      <c r="G35" s="81"/>
      <c r="H35" s="81"/>
      <c r="I35" s="81"/>
      <c r="J35" s="39">
        <f>SUM(J30:J34)</f>
        <v>0</v>
      </c>
      <c r="K35" s="39">
        <f>SUM(K30:K34)</f>
        <v>0</v>
      </c>
      <c r="L35" s="46">
        <f>J35+K35</f>
        <v>0</v>
      </c>
    </row>
    <row r="36" spans="1:12" x14ac:dyDescent="0.25">
      <c r="A36" s="78"/>
      <c r="B36" s="79"/>
      <c r="C36" s="79"/>
      <c r="D36" s="14"/>
      <c r="E36" s="24"/>
      <c r="F36" s="7"/>
      <c r="G36" s="7"/>
      <c r="H36" s="7"/>
      <c r="I36" s="7"/>
      <c r="J36" s="43"/>
      <c r="K36" s="11"/>
      <c r="L36" s="44"/>
    </row>
    <row r="37" spans="1:12" x14ac:dyDescent="0.25">
      <c r="A37" s="78"/>
      <c r="B37" s="79"/>
      <c r="C37" s="79"/>
      <c r="D37" s="14"/>
      <c r="E37" s="24"/>
      <c r="F37" s="7"/>
      <c r="G37" s="7"/>
      <c r="H37" s="7"/>
      <c r="I37" s="7"/>
      <c r="J37" s="43"/>
      <c r="K37" s="11"/>
      <c r="L37" s="44"/>
    </row>
    <row r="38" spans="1:12" x14ac:dyDescent="0.25">
      <c r="A38" s="85"/>
      <c r="B38" s="86"/>
      <c r="C38" s="86"/>
      <c r="D38" s="20"/>
      <c r="E38" s="21"/>
      <c r="F38" s="20"/>
      <c r="G38" s="20"/>
      <c r="H38" s="20"/>
      <c r="I38" s="20"/>
      <c r="J38" s="38"/>
      <c r="K38" s="22"/>
      <c r="L38" s="48"/>
    </row>
    <row r="39" spans="1:12" x14ac:dyDescent="0.25">
      <c r="A39" s="83"/>
      <c r="B39" s="84"/>
      <c r="C39" s="84"/>
      <c r="D39" s="42"/>
      <c r="E39" s="13"/>
      <c r="F39" s="8"/>
      <c r="G39" s="8"/>
      <c r="H39" s="8"/>
      <c r="I39" s="8"/>
      <c r="J39" s="35"/>
      <c r="K39" s="11"/>
      <c r="L39" s="44"/>
    </row>
    <row r="40" spans="1:12" ht="15.75" thickBot="1" x14ac:dyDescent="0.3">
      <c r="A40" s="83"/>
      <c r="B40" s="84"/>
      <c r="C40" s="84"/>
      <c r="D40" s="42"/>
      <c r="E40" s="13"/>
      <c r="F40" s="8"/>
      <c r="G40" s="8"/>
      <c r="H40" s="8"/>
      <c r="I40" s="8"/>
      <c r="J40" s="35"/>
      <c r="K40" s="10"/>
      <c r="L40" s="36"/>
    </row>
    <row r="41" spans="1:12" ht="15.75" thickBot="1" x14ac:dyDescent="0.3">
      <c r="A41" s="80" t="s">
        <v>62</v>
      </c>
      <c r="B41" s="81"/>
      <c r="C41" s="81"/>
      <c r="D41" s="81"/>
      <c r="E41" s="81"/>
      <c r="F41" s="81"/>
      <c r="G41" s="81"/>
      <c r="H41" s="81"/>
      <c r="I41" s="81"/>
      <c r="J41" s="39">
        <f>SUM(J36:J40)</f>
        <v>0</v>
      </c>
      <c r="K41" s="39">
        <f>SUM(K36:K40)</f>
        <v>0</v>
      </c>
      <c r="L41" s="46">
        <f>J41+K41</f>
        <v>0</v>
      </c>
    </row>
    <row r="42" spans="1:12" x14ac:dyDescent="0.25">
      <c r="A42" s="78"/>
      <c r="B42" s="79"/>
      <c r="C42" s="79"/>
      <c r="D42" s="14"/>
      <c r="E42" s="24"/>
      <c r="F42" s="7"/>
      <c r="G42" s="7"/>
      <c r="H42" s="7"/>
      <c r="I42" s="7"/>
      <c r="J42" s="43"/>
      <c r="K42" s="11"/>
      <c r="L42" s="44"/>
    </row>
    <row r="43" spans="1:12" x14ac:dyDescent="0.25">
      <c r="A43" s="78"/>
      <c r="B43" s="79"/>
      <c r="C43" s="79"/>
      <c r="D43" s="14"/>
      <c r="E43" s="24"/>
      <c r="F43" s="7"/>
      <c r="G43" s="7"/>
      <c r="H43" s="7"/>
      <c r="I43" s="7"/>
      <c r="J43" s="43"/>
      <c r="K43" s="11"/>
      <c r="L43" s="44"/>
    </row>
    <row r="44" spans="1:12" x14ac:dyDescent="0.25">
      <c r="A44" s="85"/>
      <c r="B44" s="86"/>
      <c r="C44" s="86"/>
      <c r="D44" s="20"/>
      <c r="E44" s="21"/>
      <c r="F44" s="20"/>
      <c r="G44" s="20"/>
      <c r="H44" s="20"/>
      <c r="I44" s="20"/>
      <c r="J44" s="38"/>
      <c r="K44" s="22"/>
      <c r="L44" s="48"/>
    </row>
    <row r="45" spans="1:12" x14ac:dyDescent="0.25">
      <c r="A45" s="83"/>
      <c r="B45" s="84"/>
      <c r="C45" s="84"/>
      <c r="D45" s="42"/>
      <c r="E45" s="13"/>
      <c r="F45" s="8"/>
      <c r="G45" s="8"/>
      <c r="H45" s="8"/>
      <c r="I45" s="8"/>
      <c r="J45" s="35"/>
      <c r="K45" s="11"/>
      <c r="L45" s="44"/>
    </row>
    <row r="46" spans="1:12" ht="15.75" thickBot="1" x14ac:dyDescent="0.3">
      <c r="A46" s="78"/>
      <c r="B46" s="79"/>
      <c r="C46" s="79"/>
      <c r="D46" s="14"/>
      <c r="E46" s="24"/>
      <c r="F46" s="7"/>
      <c r="G46" s="7"/>
      <c r="H46" s="7"/>
      <c r="I46" s="7"/>
      <c r="J46" s="43"/>
      <c r="K46" s="11"/>
      <c r="L46" s="44"/>
    </row>
    <row r="47" spans="1:12" ht="15.75" thickBot="1" x14ac:dyDescent="0.3">
      <c r="A47" s="80" t="s">
        <v>68</v>
      </c>
      <c r="B47" s="81"/>
      <c r="C47" s="81"/>
      <c r="D47" s="81"/>
      <c r="E47" s="81"/>
      <c r="F47" s="81"/>
      <c r="G47" s="81"/>
      <c r="H47" s="81"/>
      <c r="I47" s="81"/>
      <c r="J47" s="39">
        <f>SUM(J42:J46)</f>
        <v>0</v>
      </c>
      <c r="K47" s="39">
        <f>SUM(K42:K46)</f>
        <v>0</v>
      </c>
      <c r="L47" s="46">
        <f>J47+K47</f>
        <v>0</v>
      </c>
    </row>
    <row r="48" spans="1:12" x14ac:dyDescent="0.25">
      <c r="A48" s="78"/>
      <c r="B48" s="79"/>
      <c r="C48" s="79"/>
      <c r="D48" s="14"/>
      <c r="E48" s="24"/>
      <c r="F48" s="7"/>
      <c r="G48" s="7"/>
      <c r="H48" s="7"/>
      <c r="I48" s="7"/>
      <c r="J48" s="43"/>
      <c r="K48" s="11"/>
      <c r="L48" s="44"/>
    </row>
    <row r="49" spans="1:12" x14ac:dyDescent="0.25">
      <c r="A49" s="78"/>
      <c r="B49" s="79"/>
      <c r="C49" s="79"/>
      <c r="D49" s="14"/>
      <c r="E49" s="24"/>
      <c r="F49" s="7"/>
      <c r="G49" s="7"/>
      <c r="H49" s="7"/>
      <c r="I49" s="7"/>
      <c r="J49" s="43"/>
      <c r="K49" s="11"/>
      <c r="L49" s="44"/>
    </row>
    <row r="50" spans="1:12" x14ac:dyDescent="0.25">
      <c r="A50" s="78"/>
      <c r="B50" s="79"/>
      <c r="C50" s="79"/>
      <c r="D50" s="14"/>
      <c r="E50" s="24"/>
      <c r="F50" s="7"/>
      <c r="G50" s="7"/>
      <c r="H50" s="7"/>
      <c r="I50" s="7"/>
      <c r="J50" s="43"/>
      <c r="K50" s="11"/>
      <c r="L50" s="44"/>
    </row>
    <row r="51" spans="1:12" x14ac:dyDescent="0.25">
      <c r="A51" s="85"/>
      <c r="B51" s="86"/>
      <c r="C51" s="86"/>
      <c r="D51" s="20"/>
      <c r="E51" s="21"/>
      <c r="F51" s="20"/>
      <c r="G51" s="20"/>
      <c r="H51" s="20"/>
      <c r="I51" s="20"/>
      <c r="J51" s="38"/>
      <c r="K51" s="22"/>
      <c r="L51" s="48"/>
    </row>
    <row r="52" spans="1:12" x14ac:dyDescent="0.25">
      <c r="A52" s="83"/>
      <c r="B52" s="84"/>
      <c r="C52" s="84"/>
      <c r="D52" s="42"/>
      <c r="E52" s="13"/>
      <c r="F52" s="8"/>
      <c r="G52" s="8"/>
      <c r="H52" s="8"/>
      <c r="I52" s="8"/>
      <c r="J52" s="35"/>
      <c r="K52" s="11"/>
      <c r="L52" s="44"/>
    </row>
    <row r="53" spans="1:12" ht="15.75" thickBot="1" x14ac:dyDescent="0.3">
      <c r="A53" s="78"/>
      <c r="B53" s="79"/>
      <c r="C53" s="79"/>
      <c r="D53" s="14"/>
      <c r="E53" s="24"/>
      <c r="F53" s="7"/>
      <c r="G53" s="7"/>
      <c r="H53" s="7"/>
      <c r="I53" s="7"/>
      <c r="J53" s="11"/>
      <c r="K53" s="11"/>
      <c r="L53" s="44"/>
    </row>
    <row r="54" spans="1:12" ht="15.75" thickBot="1" x14ac:dyDescent="0.3">
      <c r="A54" s="80" t="s">
        <v>73</v>
      </c>
      <c r="B54" s="81"/>
      <c r="C54" s="81"/>
      <c r="D54" s="81"/>
      <c r="E54" s="81"/>
      <c r="F54" s="81"/>
      <c r="G54" s="81"/>
      <c r="H54" s="81"/>
      <c r="I54" s="81"/>
      <c r="J54" s="39">
        <f>SUM(J49:J53)</f>
        <v>0</v>
      </c>
      <c r="K54" s="39">
        <f>SUM(K49:K53)</f>
        <v>0</v>
      </c>
      <c r="L54" s="46">
        <f>J54+K54</f>
        <v>0</v>
      </c>
    </row>
    <row r="55" spans="1:12" x14ac:dyDescent="0.25">
      <c r="A55" s="78"/>
      <c r="B55" s="79"/>
      <c r="C55" s="79"/>
      <c r="D55" s="14"/>
      <c r="E55" s="24"/>
      <c r="F55" s="7"/>
      <c r="G55" s="7"/>
      <c r="H55" s="7"/>
      <c r="I55" s="7"/>
      <c r="J55" s="43"/>
      <c r="K55" s="11"/>
      <c r="L55" s="44"/>
    </row>
    <row r="56" spans="1:12" x14ac:dyDescent="0.25">
      <c r="A56" s="78"/>
      <c r="B56" s="79"/>
      <c r="C56" s="79"/>
      <c r="D56" s="14"/>
      <c r="E56" s="24"/>
      <c r="F56" s="7"/>
      <c r="G56" s="7"/>
      <c r="H56" s="7"/>
      <c r="I56" s="7"/>
      <c r="J56" s="43"/>
      <c r="K56" s="11"/>
      <c r="L56" s="44"/>
    </row>
    <row r="57" spans="1:12" x14ac:dyDescent="0.25">
      <c r="A57" s="78"/>
      <c r="B57" s="79"/>
      <c r="C57" s="79"/>
      <c r="D57" s="14"/>
      <c r="E57" s="24"/>
      <c r="F57" s="7"/>
      <c r="G57" s="7"/>
      <c r="H57" s="7"/>
      <c r="I57" s="7"/>
      <c r="J57" s="43"/>
      <c r="K57" s="11"/>
      <c r="L57" s="44"/>
    </row>
    <row r="58" spans="1:12" x14ac:dyDescent="0.25">
      <c r="A58" s="78"/>
      <c r="B58" s="79"/>
      <c r="C58" s="79"/>
      <c r="D58" s="14"/>
      <c r="E58" s="24"/>
      <c r="F58" s="7"/>
      <c r="G58" s="7"/>
      <c r="H58" s="7"/>
      <c r="I58" s="7"/>
      <c r="J58" s="43"/>
      <c r="K58" s="11"/>
      <c r="L58" s="44"/>
    </row>
    <row r="59" spans="1:12" ht="15.75" thickBot="1" x14ac:dyDescent="0.3">
      <c r="A59" s="78"/>
      <c r="B59" s="79"/>
      <c r="C59" s="79"/>
      <c r="D59" s="14"/>
      <c r="E59" s="24"/>
      <c r="F59" s="7"/>
      <c r="G59" s="7"/>
      <c r="H59" s="7"/>
      <c r="I59" s="7"/>
      <c r="J59" s="43"/>
      <c r="K59" s="41"/>
      <c r="L59" s="44"/>
    </row>
    <row r="60" spans="1:12" ht="15.75" thickBot="1" x14ac:dyDescent="0.3">
      <c r="A60" s="80" t="s">
        <v>78</v>
      </c>
      <c r="B60" s="81"/>
      <c r="C60" s="81"/>
      <c r="D60" s="81"/>
      <c r="E60" s="81"/>
      <c r="F60" s="81"/>
      <c r="G60" s="81"/>
      <c r="H60" s="81"/>
      <c r="I60" s="82"/>
      <c r="J60" s="39">
        <f>SUM(J53:J59)</f>
        <v>0</v>
      </c>
      <c r="K60" s="39">
        <f>SUM(K53:K59)</f>
        <v>0</v>
      </c>
      <c r="L60" s="46">
        <f>J60+K60</f>
        <v>0</v>
      </c>
    </row>
    <row r="61" spans="1:12" x14ac:dyDescent="0.25">
      <c r="A61" s="78"/>
      <c r="B61" s="79"/>
      <c r="C61" s="79"/>
      <c r="D61" s="14"/>
      <c r="E61" s="24"/>
      <c r="F61" s="7"/>
      <c r="G61" s="7"/>
      <c r="H61" s="7"/>
      <c r="I61" s="7"/>
      <c r="J61" s="43"/>
      <c r="K61" s="11"/>
      <c r="L61" s="44"/>
    </row>
    <row r="62" spans="1:12" x14ac:dyDescent="0.25">
      <c r="A62" s="78"/>
      <c r="B62" s="79"/>
      <c r="C62" s="79"/>
      <c r="D62" s="14"/>
      <c r="E62" s="24"/>
      <c r="F62" s="7"/>
      <c r="G62" s="7"/>
      <c r="H62" s="7"/>
      <c r="I62" s="7"/>
      <c r="J62" s="49">
        <f>J8+J10+J12+J18+J21+J23+J29+J35+J41+J47+J54+J60</f>
        <v>0</v>
      </c>
      <c r="K62" s="49">
        <f>K8+K10+K12+K18+K21+K23+K29+K35+K41+K47+K54+K60</f>
        <v>13789.490000000002</v>
      </c>
      <c r="L62" s="50">
        <f>L8+L10+L12+L18+L21+L23+L29+L35+L41+L47+L54+L60</f>
        <v>13789.490000000002</v>
      </c>
    </row>
    <row r="63" spans="1:12" ht="15.75" thickBot="1" x14ac:dyDescent="0.3">
      <c r="A63" s="76"/>
      <c r="B63" s="77"/>
      <c r="C63" s="77"/>
      <c r="D63" s="16"/>
      <c r="E63" s="25"/>
      <c r="F63" s="9"/>
      <c r="G63" s="9"/>
      <c r="H63" s="9"/>
      <c r="I63" s="9"/>
      <c r="J63" s="51"/>
      <c r="K63" s="12"/>
      <c r="L63" s="52"/>
    </row>
  </sheetData>
  <mergeCells count="60">
    <mergeCell ref="A16:C16"/>
    <mergeCell ref="A17:C17"/>
    <mergeCell ref="A18:I18"/>
    <mergeCell ref="A15:C15"/>
    <mergeCell ref="A5:F5"/>
    <mergeCell ref="H5:L5"/>
    <mergeCell ref="A6:C6"/>
    <mergeCell ref="A7:C7"/>
    <mergeCell ref="A8:I8"/>
    <mergeCell ref="A9:C9"/>
    <mergeCell ref="A10:I10"/>
    <mergeCell ref="A11:C11"/>
    <mergeCell ref="A12:I12"/>
    <mergeCell ref="A13:C13"/>
    <mergeCell ref="A14:C14"/>
    <mergeCell ref="A19:C19"/>
    <mergeCell ref="A20:C20"/>
    <mergeCell ref="A32:C32"/>
    <mergeCell ref="A22:C22"/>
    <mergeCell ref="A23:I23"/>
    <mergeCell ref="A24:C24"/>
    <mergeCell ref="A27:C27"/>
    <mergeCell ref="A28:C28"/>
    <mergeCell ref="A29:I29"/>
    <mergeCell ref="A30:C30"/>
    <mergeCell ref="A31:C31"/>
    <mergeCell ref="A26:C26"/>
    <mergeCell ref="A25:C25"/>
    <mergeCell ref="A21:I21"/>
    <mergeCell ref="A44:C44"/>
    <mergeCell ref="A33:C33"/>
    <mergeCell ref="A34:C34"/>
    <mergeCell ref="A35:I35"/>
    <mergeCell ref="A36:C36"/>
    <mergeCell ref="A37:C37"/>
    <mergeCell ref="A38:C38"/>
    <mergeCell ref="A39:C39"/>
    <mergeCell ref="A40:C40"/>
    <mergeCell ref="A41:I41"/>
    <mergeCell ref="A42:C42"/>
    <mergeCell ref="A43:C43"/>
    <mergeCell ref="A56:C56"/>
    <mergeCell ref="A45:C45"/>
    <mergeCell ref="A46:C46"/>
    <mergeCell ref="A47:I47"/>
    <mergeCell ref="A48:C48"/>
    <mergeCell ref="A49:C49"/>
    <mergeCell ref="A50:C50"/>
    <mergeCell ref="A51:C51"/>
    <mergeCell ref="A52:C52"/>
    <mergeCell ref="A53:C53"/>
    <mergeCell ref="A54:I54"/>
    <mergeCell ref="A55:C55"/>
    <mergeCell ref="A63:C63"/>
    <mergeCell ref="A57:C57"/>
    <mergeCell ref="A58:C58"/>
    <mergeCell ref="A59:C59"/>
    <mergeCell ref="A60:I60"/>
    <mergeCell ref="A61:C61"/>
    <mergeCell ref="A62:C62"/>
  </mergeCells>
  <pageMargins left="0.31496062992125984" right="0.31496062992125984" top="0.35433070866141736" bottom="0.19685039370078741" header="0.31496062992125984" footer="0.31496062992125984"/>
  <pageSetup scale="60" orientation="landscape" horizontalDpi="300" verticalDpi="300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4:L60"/>
  <sheetViews>
    <sheetView view="pageBreakPreview" zoomScale="80" zoomScaleNormal="100" zoomScaleSheetLayoutView="80" workbookViewId="0">
      <pane ySplit="6" topLeftCell="A21" activePane="bottomLeft" state="frozen"/>
      <selection pane="bottomLeft" activeCell="A26" sqref="A26:I26"/>
    </sheetView>
  </sheetViews>
  <sheetFormatPr baseColWidth="10" defaultColWidth="4" defaultRowHeight="15" x14ac:dyDescent="0.25"/>
  <cols>
    <col min="1" max="1" width="18.85546875" customWidth="1"/>
    <col min="2" max="2" width="18.7109375" customWidth="1"/>
    <col min="3" max="3" width="43.28515625" customWidth="1"/>
    <col min="4" max="4" width="18" customWidth="1"/>
    <col min="5" max="5" width="13.85546875" style="6" customWidth="1"/>
    <col min="6" max="6" width="17.7109375" style="6" customWidth="1"/>
    <col min="7" max="7" width="12.7109375" style="6" bestFit="1" customWidth="1"/>
    <col min="8" max="8" width="16.5703125" style="6" customWidth="1"/>
    <col min="9" max="10" width="13.7109375" style="6" customWidth="1"/>
    <col min="11" max="11" width="10.5703125" style="6" customWidth="1"/>
    <col min="12" max="12" width="17" customWidth="1"/>
  </cols>
  <sheetData>
    <row r="4" spans="1:12" ht="15.75" thickBot="1" x14ac:dyDescent="0.3"/>
    <row r="5" spans="1:12" ht="15" customHeight="1" thickBot="1" x14ac:dyDescent="0.3">
      <c r="A5" s="87" t="s">
        <v>9</v>
      </c>
      <c r="B5" s="88"/>
      <c r="C5" s="88"/>
      <c r="D5" s="88"/>
      <c r="E5" s="88"/>
      <c r="F5" s="89"/>
      <c r="G5" s="33"/>
      <c r="H5" s="87" t="s">
        <v>21</v>
      </c>
      <c r="I5" s="88"/>
      <c r="J5" s="88"/>
      <c r="K5" s="88"/>
      <c r="L5" s="89"/>
    </row>
    <row r="6" spans="1:12" s="2" customFormat="1" ht="54" customHeight="1" thickBot="1" x14ac:dyDescent="0.3">
      <c r="A6" s="90" t="s">
        <v>3</v>
      </c>
      <c r="B6" s="91"/>
      <c r="C6" s="91"/>
      <c r="D6" s="5" t="s">
        <v>8</v>
      </c>
      <c r="E6" s="5" t="s">
        <v>7</v>
      </c>
      <c r="F6" s="5" t="s">
        <v>5</v>
      </c>
      <c r="G6" s="4" t="s">
        <v>44</v>
      </c>
      <c r="H6" s="4" t="s">
        <v>50</v>
      </c>
      <c r="I6" s="4" t="s">
        <v>0</v>
      </c>
      <c r="J6" s="4" t="s">
        <v>38</v>
      </c>
      <c r="K6" s="4" t="s">
        <v>39</v>
      </c>
      <c r="L6" s="4" t="s">
        <v>56</v>
      </c>
    </row>
    <row r="7" spans="1:12" ht="15.75" customHeight="1" thickBot="1" x14ac:dyDescent="0.3">
      <c r="A7" s="95"/>
      <c r="B7" s="96"/>
      <c r="C7" s="96"/>
      <c r="D7" s="17"/>
      <c r="E7" s="19"/>
      <c r="F7" s="17"/>
      <c r="G7" s="17"/>
      <c r="H7" s="17"/>
      <c r="I7" s="17"/>
      <c r="J7" s="37"/>
      <c r="K7" s="18"/>
      <c r="L7" s="47"/>
    </row>
    <row r="8" spans="1:12" ht="15.75" thickBot="1" x14ac:dyDescent="0.3">
      <c r="A8" s="80" t="s">
        <v>88</v>
      </c>
      <c r="B8" s="81"/>
      <c r="C8" s="81"/>
      <c r="D8" s="81"/>
      <c r="E8" s="81"/>
      <c r="F8" s="81"/>
      <c r="G8" s="81"/>
      <c r="H8" s="81"/>
      <c r="I8" s="81"/>
      <c r="J8" s="39">
        <f>SUM(J7:J7)</f>
        <v>0</v>
      </c>
      <c r="K8" s="39">
        <f>SUM(K7:K7)</f>
        <v>0</v>
      </c>
      <c r="L8" s="46">
        <f>J8+K8</f>
        <v>0</v>
      </c>
    </row>
    <row r="9" spans="1:12" ht="15.75" thickBot="1" x14ac:dyDescent="0.3">
      <c r="A9" s="78" t="s">
        <v>267</v>
      </c>
      <c r="B9" s="79"/>
      <c r="C9" s="79"/>
      <c r="D9" s="14" t="s">
        <v>48</v>
      </c>
      <c r="E9" s="24">
        <v>45702</v>
      </c>
      <c r="F9" s="7" t="s">
        <v>14</v>
      </c>
      <c r="G9" s="7">
        <v>29362</v>
      </c>
      <c r="H9" s="7"/>
      <c r="I9" s="7">
        <v>83176</v>
      </c>
      <c r="J9" s="43"/>
      <c r="K9" s="11">
        <v>110.43</v>
      </c>
      <c r="L9" s="44">
        <f>K9</f>
        <v>110.43</v>
      </c>
    </row>
    <row r="10" spans="1:12" ht="15.75" thickBot="1" x14ac:dyDescent="0.3">
      <c r="A10" s="80" t="s">
        <v>90</v>
      </c>
      <c r="B10" s="81"/>
      <c r="C10" s="81"/>
      <c r="D10" s="81"/>
      <c r="E10" s="81"/>
      <c r="F10" s="81"/>
      <c r="G10" s="81"/>
      <c r="H10" s="81"/>
      <c r="I10" s="81"/>
      <c r="J10" s="39">
        <f>SUM(J9:J9)</f>
        <v>0</v>
      </c>
      <c r="K10" s="39">
        <f>SUM(K9:K9)</f>
        <v>110.43</v>
      </c>
      <c r="L10" s="46">
        <f>J10+K10</f>
        <v>110.43</v>
      </c>
    </row>
    <row r="11" spans="1:12" ht="15.75" thickBot="1" x14ac:dyDescent="0.3">
      <c r="A11" s="95"/>
      <c r="B11" s="96"/>
      <c r="C11" s="96"/>
      <c r="D11" s="17"/>
      <c r="E11" s="19"/>
      <c r="F11" s="17"/>
      <c r="G11" s="17"/>
      <c r="H11" s="17"/>
      <c r="I11" s="17"/>
      <c r="J11" s="37"/>
      <c r="K11" s="18"/>
      <c r="L11" s="47"/>
    </row>
    <row r="12" spans="1:12" ht="15.75" thickBot="1" x14ac:dyDescent="0.3">
      <c r="A12" s="80" t="s">
        <v>91</v>
      </c>
      <c r="B12" s="81"/>
      <c r="C12" s="81"/>
      <c r="D12" s="81"/>
      <c r="E12" s="81"/>
      <c r="F12" s="81"/>
      <c r="G12" s="81"/>
      <c r="H12" s="81"/>
      <c r="I12" s="81"/>
      <c r="J12" s="39">
        <f>SUM(J11:J11)</f>
        <v>0</v>
      </c>
      <c r="K12" s="39">
        <f>SUM(K11:K11)</f>
        <v>0</v>
      </c>
      <c r="L12" s="46">
        <f>J12+K12</f>
        <v>0</v>
      </c>
    </row>
    <row r="13" spans="1:12" x14ac:dyDescent="0.25">
      <c r="A13" s="78"/>
      <c r="B13" s="79"/>
      <c r="C13" s="79"/>
      <c r="D13" s="14"/>
      <c r="E13" s="24"/>
      <c r="F13" s="7"/>
      <c r="G13" s="7"/>
      <c r="H13" s="7"/>
      <c r="I13" s="7"/>
      <c r="J13" s="43"/>
      <c r="K13" s="11"/>
      <c r="L13" s="44"/>
    </row>
    <row r="14" spans="1:12" ht="15.75" thickBot="1" x14ac:dyDescent="0.3">
      <c r="A14" s="95"/>
      <c r="B14" s="96"/>
      <c r="C14" s="96"/>
      <c r="D14" s="17"/>
      <c r="E14" s="19"/>
      <c r="F14" s="17"/>
      <c r="G14" s="17"/>
      <c r="H14" s="17"/>
      <c r="I14" s="17"/>
      <c r="J14" s="37"/>
      <c r="K14" s="18"/>
      <c r="L14" s="47"/>
    </row>
    <row r="15" spans="1:12" ht="15.75" thickBot="1" x14ac:dyDescent="0.3">
      <c r="A15" s="80" t="s">
        <v>92</v>
      </c>
      <c r="B15" s="81"/>
      <c r="C15" s="81"/>
      <c r="D15" s="81"/>
      <c r="E15" s="81"/>
      <c r="F15" s="81"/>
      <c r="G15" s="81"/>
      <c r="H15" s="81"/>
      <c r="I15" s="81"/>
      <c r="J15" s="39">
        <f>SUM(J13:J14)</f>
        <v>0</v>
      </c>
      <c r="K15" s="39">
        <f>SUM(K13:K14)</f>
        <v>0</v>
      </c>
      <c r="L15" s="46">
        <f>J15+K15</f>
        <v>0</v>
      </c>
    </row>
    <row r="16" spans="1:12" x14ac:dyDescent="0.25">
      <c r="A16" s="78" t="s">
        <v>546</v>
      </c>
      <c r="B16" s="79"/>
      <c r="C16" s="79"/>
      <c r="D16" s="14" t="s">
        <v>48</v>
      </c>
      <c r="E16" s="24">
        <v>45815</v>
      </c>
      <c r="F16" s="7" t="s">
        <v>14</v>
      </c>
      <c r="G16" s="7">
        <v>30569</v>
      </c>
      <c r="H16" s="7" t="s">
        <v>547</v>
      </c>
      <c r="I16" s="7">
        <v>86326</v>
      </c>
      <c r="J16" s="43"/>
      <c r="K16" s="11">
        <v>5569.19</v>
      </c>
      <c r="L16" s="44">
        <f>K16</f>
        <v>5569.19</v>
      </c>
    </row>
    <row r="17" spans="1:12" ht="15.75" thickBot="1" x14ac:dyDescent="0.3">
      <c r="A17" s="95"/>
      <c r="B17" s="96"/>
      <c r="C17" s="96"/>
      <c r="D17" s="17"/>
      <c r="E17" s="19"/>
      <c r="F17" s="17"/>
      <c r="G17" s="17"/>
      <c r="H17" s="17"/>
      <c r="I17" s="17"/>
      <c r="J17" s="37"/>
      <c r="K17" s="18"/>
      <c r="L17" s="47"/>
    </row>
    <row r="18" spans="1:12" ht="15.75" thickBot="1" x14ac:dyDescent="0.3">
      <c r="A18" s="80" t="s">
        <v>26</v>
      </c>
      <c r="B18" s="81"/>
      <c r="C18" s="81"/>
      <c r="D18" s="81"/>
      <c r="E18" s="81"/>
      <c r="F18" s="81"/>
      <c r="G18" s="81"/>
      <c r="H18" s="81"/>
      <c r="I18" s="81"/>
      <c r="J18" s="39">
        <f>SUM(J16:J17)</f>
        <v>0</v>
      </c>
      <c r="K18" s="39">
        <f>SUM(K16:K17)</f>
        <v>5569.19</v>
      </c>
      <c r="L18" s="46">
        <f>J18+K18</f>
        <v>5569.19</v>
      </c>
    </row>
    <row r="19" spans="1:12" ht="15.75" thickBot="1" x14ac:dyDescent="0.3">
      <c r="A19" s="78" t="s">
        <v>215</v>
      </c>
      <c r="B19" s="79"/>
      <c r="C19" s="79"/>
      <c r="D19" s="14" t="s">
        <v>203</v>
      </c>
      <c r="E19" s="24">
        <v>45817</v>
      </c>
      <c r="F19" s="7" t="s">
        <v>14</v>
      </c>
      <c r="G19" s="7"/>
      <c r="H19" s="7" t="s">
        <v>656</v>
      </c>
      <c r="I19" s="7" t="s">
        <v>658</v>
      </c>
      <c r="J19" s="43"/>
      <c r="K19" s="11">
        <v>1758.34</v>
      </c>
      <c r="L19" s="44">
        <f>K19</f>
        <v>1758.34</v>
      </c>
    </row>
    <row r="20" spans="1:12" ht="15.75" thickBot="1" x14ac:dyDescent="0.3">
      <c r="A20" s="80" t="s">
        <v>89</v>
      </c>
      <c r="B20" s="81"/>
      <c r="C20" s="81"/>
      <c r="D20" s="81"/>
      <c r="E20" s="81"/>
      <c r="F20" s="81"/>
      <c r="G20" s="81"/>
      <c r="H20" s="81"/>
      <c r="I20" s="81"/>
      <c r="J20" s="39">
        <f>SUM(J19:J19)</f>
        <v>0</v>
      </c>
      <c r="K20" s="39">
        <f>SUM(K19:K19)</f>
        <v>1758.34</v>
      </c>
      <c r="L20" s="46">
        <f>J20+K20</f>
        <v>1758.34</v>
      </c>
    </row>
    <row r="21" spans="1:12" x14ac:dyDescent="0.25">
      <c r="A21" s="78"/>
      <c r="B21" s="79"/>
      <c r="C21" s="79"/>
      <c r="D21" s="14"/>
      <c r="E21" s="24"/>
      <c r="F21" s="7"/>
      <c r="G21" s="7"/>
      <c r="H21" s="7"/>
      <c r="I21" s="7"/>
      <c r="J21" s="43"/>
      <c r="K21" s="11"/>
      <c r="L21" s="44"/>
    </row>
    <row r="22" spans="1:12" x14ac:dyDescent="0.25">
      <c r="A22" s="78"/>
      <c r="B22" s="79"/>
      <c r="C22" s="79"/>
      <c r="D22" s="14"/>
      <c r="E22" s="24"/>
      <c r="F22" s="7"/>
      <c r="G22" s="7"/>
      <c r="H22" s="7"/>
      <c r="I22" s="7"/>
      <c r="J22" s="43"/>
      <c r="K22" s="11"/>
      <c r="L22" s="44"/>
    </row>
    <row r="23" spans="1:12" x14ac:dyDescent="0.25">
      <c r="A23" s="78"/>
      <c r="B23" s="79"/>
      <c r="C23" s="79"/>
      <c r="D23" s="14"/>
      <c r="E23" s="24"/>
      <c r="F23" s="7"/>
      <c r="G23" s="7"/>
      <c r="H23" s="7"/>
      <c r="I23" s="7"/>
      <c r="J23" s="43"/>
      <c r="K23" s="11"/>
      <c r="L23" s="44"/>
    </row>
    <row r="24" spans="1:12" x14ac:dyDescent="0.25">
      <c r="A24" s="85"/>
      <c r="B24" s="86"/>
      <c r="C24" s="86"/>
      <c r="D24" s="20"/>
      <c r="E24" s="21"/>
      <c r="F24" s="20"/>
      <c r="G24" s="20"/>
      <c r="H24" s="20"/>
      <c r="I24" s="20"/>
      <c r="J24" s="38"/>
      <c r="K24" s="22"/>
      <c r="L24" s="48"/>
    </row>
    <row r="25" spans="1:12" ht="15.75" thickBot="1" x14ac:dyDescent="0.3">
      <c r="A25" s="78"/>
      <c r="B25" s="79"/>
      <c r="C25" s="79"/>
      <c r="D25" s="14"/>
      <c r="E25" s="24"/>
      <c r="F25" s="7"/>
      <c r="G25" s="7"/>
      <c r="H25" s="7"/>
      <c r="I25" s="7"/>
      <c r="J25" s="43"/>
      <c r="K25" s="11"/>
      <c r="L25" s="44"/>
    </row>
    <row r="26" spans="1:12" ht="15.75" thickBot="1" x14ac:dyDescent="0.3">
      <c r="A26" s="80" t="s">
        <v>52</v>
      </c>
      <c r="B26" s="81"/>
      <c r="C26" s="81"/>
      <c r="D26" s="81"/>
      <c r="E26" s="81"/>
      <c r="F26" s="81"/>
      <c r="G26" s="81"/>
      <c r="H26" s="81"/>
      <c r="I26" s="81"/>
      <c r="J26" s="39">
        <f>SUM(J21:J25)</f>
        <v>0</v>
      </c>
      <c r="K26" s="39">
        <f>SUM(K21:K25)</f>
        <v>0</v>
      </c>
      <c r="L26" s="46">
        <f>J26+K26</f>
        <v>0</v>
      </c>
    </row>
    <row r="27" spans="1:12" x14ac:dyDescent="0.25">
      <c r="A27" s="78"/>
      <c r="B27" s="79"/>
      <c r="C27" s="79"/>
      <c r="D27" s="14"/>
      <c r="E27" s="24"/>
      <c r="F27" s="7"/>
      <c r="G27" s="7"/>
      <c r="H27" s="7"/>
      <c r="I27" s="7"/>
      <c r="J27" s="43"/>
      <c r="K27" s="11"/>
      <c r="L27" s="44"/>
    </row>
    <row r="28" spans="1:12" x14ac:dyDescent="0.25">
      <c r="A28" s="78"/>
      <c r="B28" s="79"/>
      <c r="C28" s="79"/>
      <c r="D28" s="14"/>
      <c r="E28" s="24"/>
      <c r="F28" s="7"/>
      <c r="G28" s="7"/>
      <c r="H28" s="7"/>
      <c r="I28" s="7"/>
      <c r="J28" s="43"/>
      <c r="K28" s="11"/>
      <c r="L28" s="44"/>
    </row>
    <row r="29" spans="1:12" x14ac:dyDescent="0.25">
      <c r="A29" s="85"/>
      <c r="B29" s="86"/>
      <c r="C29" s="86"/>
      <c r="D29" s="20"/>
      <c r="E29" s="21"/>
      <c r="F29" s="20"/>
      <c r="G29" s="20"/>
      <c r="H29" s="20"/>
      <c r="I29" s="20"/>
      <c r="J29" s="38"/>
      <c r="K29" s="22"/>
      <c r="L29" s="48"/>
    </row>
    <row r="30" spans="1:12" x14ac:dyDescent="0.25">
      <c r="A30" s="83"/>
      <c r="B30" s="84"/>
      <c r="C30" s="84"/>
      <c r="D30" s="42"/>
      <c r="E30" s="13"/>
      <c r="F30" s="8"/>
      <c r="G30" s="8"/>
      <c r="H30" s="8"/>
      <c r="I30" s="8"/>
      <c r="J30" s="35"/>
      <c r="K30" s="11"/>
      <c r="L30" s="44"/>
    </row>
    <row r="31" spans="1:12" ht="15.75" thickBot="1" x14ac:dyDescent="0.3">
      <c r="A31" s="78"/>
      <c r="B31" s="79"/>
      <c r="C31" s="79"/>
      <c r="D31" s="14"/>
      <c r="E31" s="24"/>
      <c r="F31" s="7"/>
      <c r="G31" s="7"/>
      <c r="H31" s="7"/>
      <c r="I31" s="7"/>
      <c r="J31" s="43"/>
      <c r="K31" s="11"/>
      <c r="L31" s="44"/>
    </row>
    <row r="32" spans="1:12" ht="15.75" thickBot="1" x14ac:dyDescent="0.3">
      <c r="A32" s="80" t="s">
        <v>55</v>
      </c>
      <c r="B32" s="81"/>
      <c r="C32" s="81"/>
      <c r="D32" s="81"/>
      <c r="E32" s="81"/>
      <c r="F32" s="81"/>
      <c r="G32" s="81"/>
      <c r="H32" s="81"/>
      <c r="I32" s="81"/>
      <c r="J32" s="39">
        <f>SUM(J27:J31)</f>
        <v>0</v>
      </c>
      <c r="K32" s="39">
        <f>SUM(K27:K31)</f>
        <v>0</v>
      </c>
      <c r="L32" s="46">
        <f>J32+K32</f>
        <v>0</v>
      </c>
    </row>
    <row r="33" spans="1:12" x14ac:dyDescent="0.25">
      <c r="A33" s="78"/>
      <c r="B33" s="79"/>
      <c r="C33" s="79"/>
      <c r="D33" s="14"/>
      <c r="E33" s="24"/>
      <c r="F33" s="7"/>
      <c r="G33" s="7"/>
      <c r="H33" s="7"/>
      <c r="I33" s="7"/>
      <c r="J33" s="43"/>
      <c r="K33" s="11"/>
      <c r="L33" s="44"/>
    </row>
    <row r="34" spans="1:12" x14ac:dyDescent="0.25">
      <c r="A34" s="78"/>
      <c r="B34" s="79"/>
      <c r="C34" s="79"/>
      <c r="D34" s="14"/>
      <c r="E34" s="24"/>
      <c r="F34" s="7"/>
      <c r="G34" s="7"/>
      <c r="H34" s="7"/>
      <c r="I34" s="7"/>
      <c r="J34" s="43"/>
      <c r="K34" s="11"/>
      <c r="L34" s="44"/>
    </row>
    <row r="35" spans="1:12" x14ac:dyDescent="0.25">
      <c r="A35" s="85"/>
      <c r="B35" s="86"/>
      <c r="C35" s="86"/>
      <c r="D35" s="20"/>
      <c r="E35" s="21"/>
      <c r="F35" s="20"/>
      <c r="G35" s="20"/>
      <c r="H35" s="20"/>
      <c r="I35" s="20"/>
      <c r="J35" s="38"/>
      <c r="K35" s="22"/>
      <c r="L35" s="48"/>
    </row>
    <row r="36" spans="1:12" x14ac:dyDescent="0.25">
      <c r="A36" s="83"/>
      <c r="B36" s="84"/>
      <c r="C36" s="84"/>
      <c r="D36" s="42"/>
      <c r="E36" s="13"/>
      <c r="F36" s="8"/>
      <c r="G36" s="8"/>
      <c r="H36" s="8"/>
      <c r="I36" s="8"/>
      <c r="J36" s="35"/>
      <c r="K36" s="11"/>
      <c r="L36" s="44"/>
    </row>
    <row r="37" spans="1:12" ht="15.75" thickBot="1" x14ac:dyDescent="0.3">
      <c r="A37" s="83"/>
      <c r="B37" s="84"/>
      <c r="C37" s="84"/>
      <c r="D37" s="42"/>
      <c r="E37" s="13"/>
      <c r="F37" s="8"/>
      <c r="G37" s="8"/>
      <c r="H37" s="8"/>
      <c r="I37" s="8"/>
      <c r="J37" s="35"/>
      <c r="K37" s="10"/>
      <c r="L37" s="36"/>
    </row>
    <row r="38" spans="1:12" ht="15.75" thickBot="1" x14ac:dyDescent="0.3">
      <c r="A38" s="80" t="s">
        <v>62</v>
      </c>
      <c r="B38" s="81"/>
      <c r="C38" s="81"/>
      <c r="D38" s="81"/>
      <c r="E38" s="81"/>
      <c r="F38" s="81"/>
      <c r="G38" s="81"/>
      <c r="H38" s="81"/>
      <c r="I38" s="81"/>
      <c r="J38" s="39">
        <f>SUM(J33:J37)</f>
        <v>0</v>
      </c>
      <c r="K38" s="39">
        <f>SUM(K33:K37)</f>
        <v>0</v>
      </c>
      <c r="L38" s="46">
        <f>J38+K38</f>
        <v>0</v>
      </c>
    </row>
    <row r="39" spans="1:12" x14ac:dyDescent="0.25">
      <c r="A39" s="78"/>
      <c r="B39" s="79"/>
      <c r="C39" s="79"/>
      <c r="D39" s="14"/>
      <c r="E39" s="24"/>
      <c r="F39" s="7"/>
      <c r="G39" s="7"/>
      <c r="H39" s="7"/>
      <c r="I39" s="7"/>
      <c r="J39" s="43"/>
      <c r="K39" s="11"/>
      <c r="L39" s="44"/>
    </row>
    <row r="40" spans="1:12" x14ac:dyDescent="0.25">
      <c r="A40" s="78"/>
      <c r="B40" s="79"/>
      <c r="C40" s="79"/>
      <c r="D40" s="14"/>
      <c r="E40" s="24"/>
      <c r="F40" s="7"/>
      <c r="G40" s="7"/>
      <c r="H40" s="7"/>
      <c r="I40" s="7"/>
      <c r="J40" s="43"/>
      <c r="K40" s="11"/>
      <c r="L40" s="44"/>
    </row>
    <row r="41" spans="1:12" x14ac:dyDescent="0.25">
      <c r="A41" s="85"/>
      <c r="B41" s="86"/>
      <c r="C41" s="86"/>
      <c r="D41" s="20"/>
      <c r="E41" s="21"/>
      <c r="F41" s="20"/>
      <c r="G41" s="20"/>
      <c r="H41" s="20"/>
      <c r="I41" s="20"/>
      <c r="J41" s="38"/>
      <c r="K41" s="22"/>
      <c r="L41" s="48"/>
    </row>
    <row r="42" spans="1:12" x14ac:dyDescent="0.25">
      <c r="A42" s="83"/>
      <c r="B42" s="84"/>
      <c r="C42" s="84"/>
      <c r="D42" s="42"/>
      <c r="E42" s="13"/>
      <c r="F42" s="8"/>
      <c r="G42" s="8"/>
      <c r="H42" s="8"/>
      <c r="I42" s="8"/>
      <c r="J42" s="35"/>
      <c r="K42" s="11"/>
      <c r="L42" s="44"/>
    </row>
    <row r="43" spans="1:12" ht="15.75" thickBot="1" x14ac:dyDescent="0.3">
      <c r="A43" s="78"/>
      <c r="B43" s="79"/>
      <c r="C43" s="79"/>
      <c r="D43" s="14"/>
      <c r="E43" s="24"/>
      <c r="F43" s="7"/>
      <c r="G43" s="7"/>
      <c r="H43" s="7"/>
      <c r="I43" s="7"/>
      <c r="J43" s="43"/>
      <c r="K43" s="11"/>
      <c r="L43" s="44"/>
    </row>
    <row r="44" spans="1:12" ht="15.75" thickBot="1" x14ac:dyDescent="0.3">
      <c r="A44" s="80" t="s">
        <v>68</v>
      </c>
      <c r="B44" s="81"/>
      <c r="C44" s="81"/>
      <c r="D44" s="81"/>
      <c r="E44" s="81"/>
      <c r="F44" s="81"/>
      <c r="G44" s="81"/>
      <c r="H44" s="81"/>
      <c r="I44" s="81"/>
      <c r="J44" s="39">
        <f>SUM(J39:J43)</f>
        <v>0</v>
      </c>
      <c r="K44" s="39">
        <f>SUM(K39:K43)</f>
        <v>0</v>
      </c>
      <c r="L44" s="46">
        <f>J44+K44</f>
        <v>0</v>
      </c>
    </row>
    <row r="45" spans="1:12" x14ac:dyDescent="0.25">
      <c r="A45" s="78"/>
      <c r="B45" s="79"/>
      <c r="C45" s="79"/>
      <c r="D45" s="14"/>
      <c r="E45" s="24"/>
      <c r="F45" s="7"/>
      <c r="G45" s="7"/>
      <c r="H45" s="7"/>
      <c r="I45" s="7"/>
      <c r="J45" s="43"/>
      <c r="K45" s="11"/>
      <c r="L45" s="44"/>
    </row>
    <row r="46" spans="1:12" x14ac:dyDescent="0.25">
      <c r="A46" s="78"/>
      <c r="B46" s="79"/>
      <c r="C46" s="79"/>
      <c r="D46" s="14"/>
      <c r="E46" s="24"/>
      <c r="F46" s="7"/>
      <c r="G46" s="7"/>
      <c r="H46" s="7"/>
      <c r="I46" s="7"/>
      <c r="J46" s="43"/>
      <c r="K46" s="11"/>
      <c r="L46" s="44"/>
    </row>
    <row r="47" spans="1:12" x14ac:dyDescent="0.25">
      <c r="A47" s="78"/>
      <c r="B47" s="79"/>
      <c r="C47" s="79"/>
      <c r="D47" s="14"/>
      <c r="E47" s="24"/>
      <c r="F47" s="7"/>
      <c r="G47" s="7"/>
      <c r="H47" s="7"/>
      <c r="I47" s="7"/>
      <c r="J47" s="43"/>
      <c r="K47" s="11"/>
      <c r="L47" s="44"/>
    </row>
    <row r="48" spans="1:12" x14ac:dyDescent="0.25">
      <c r="A48" s="85"/>
      <c r="B48" s="86"/>
      <c r="C48" s="86"/>
      <c r="D48" s="20"/>
      <c r="E48" s="21"/>
      <c r="F48" s="20"/>
      <c r="G48" s="20"/>
      <c r="H48" s="20"/>
      <c r="I48" s="20"/>
      <c r="J48" s="38"/>
      <c r="K48" s="22"/>
      <c r="L48" s="48"/>
    </row>
    <row r="49" spans="1:12" x14ac:dyDescent="0.25">
      <c r="A49" s="83"/>
      <c r="B49" s="84"/>
      <c r="C49" s="84"/>
      <c r="D49" s="42"/>
      <c r="E49" s="13"/>
      <c r="F49" s="8"/>
      <c r="G49" s="8"/>
      <c r="H49" s="8"/>
      <c r="I49" s="8"/>
      <c r="J49" s="35"/>
      <c r="K49" s="11"/>
      <c r="L49" s="44"/>
    </row>
    <row r="50" spans="1:12" ht="15.75" thickBot="1" x14ac:dyDescent="0.3">
      <c r="A50" s="78"/>
      <c r="B50" s="79"/>
      <c r="C50" s="79"/>
      <c r="D50" s="14"/>
      <c r="E50" s="24"/>
      <c r="F50" s="7"/>
      <c r="G50" s="7"/>
      <c r="H50" s="7"/>
      <c r="I50" s="7"/>
      <c r="J50" s="11"/>
      <c r="K50" s="11"/>
      <c r="L50" s="44"/>
    </row>
    <row r="51" spans="1:12" ht="15.75" thickBot="1" x14ac:dyDescent="0.3">
      <c r="A51" s="80" t="s">
        <v>73</v>
      </c>
      <c r="B51" s="81"/>
      <c r="C51" s="81"/>
      <c r="D51" s="81"/>
      <c r="E51" s="81"/>
      <c r="F51" s="81"/>
      <c r="G51" s="81"/>
      <c r="H51" s="81"/>
      <c r="I51" s="81"/>
      <c r="J51" s="39">
        <f>SUM(J46:J50)</f>
        <v>0</v>
      </c>
      <c r="K51" s="39">
        <f>SUM(K46:K50)</f>
        <v>0</v>
      </c>
      <c r="L51" s="46">
        <f>J51+K51</f>
        <v>0</v>
      </c>
    </row>
    <row r="52" spans="1:12" x14ac:dyDescent="0.25">
      <c r="A52" s="78"/>
      <c r="B52" s="79"/>
      <c r="C52" s="79"/>
      <c r="D52" s="14"/>
      <c r="E52" s="24"/>
      <c r="F52" s="7"/>
      <c r="G52" s="7"/>
      <c r="H52" s="7"/>
      <c r="I52" s="7"/>
      <c r="J52" s="43"/>
      <c r="K52" s="11"/>
      <c r="L52" s="44"/>
    </row>
    <row r="53" spans="1:12" ht="30" customHeight="1" x14ac:dyDescent="0.25">
      <c r="A53" s="78"/>
      <c r="B53" s="79"/>
      <c r="C53" s="79"/>
      <c r="D53" s="14"/>
      <c r="E53" s="24"/>
      <c r="F53" s="7"/>
      <c r="G53" s="7"/>
      <c r="H53" s="7"/>
      <c r="I53" s="7"/>
      <c r="J53" s="43"/>
      <c r="K53" s="11"/>
      <c r="L53" s="44"/>
    </row>
    <row r="54" spans="1:12" x14ac:dyDescent="0.25">
      <c r="A54" s="78"/>
      <c r="B54" s="79"/>
      <c r="C54" s="79"/>
      <c r="D54" s="14"/>
      <c r="E54" s="24"/>
      <c r="F54" s="7"/>
      <c r="G54" s="7"/>
      <c r="H54" s="7"/>
      <c r="I54" s="7"/>
      <c r="J54" s="43"/>
      <c r="K54" s="11"/>
      <c r="L54" s="44"/>
    </row>
    <row r="55" spans="1:12" x14ac:dyDescent="0.25">
      <c r="A55" s="78"/>
      <c r="B55" s="79"/>
      <c r="C55" s="79"/>
      <c r="D55" s="14"/>
      <c r="E55" s="24"/>
      <c r="F55" s="7"/>
      <c r="G55" s="7"/>
      <c r="H55" s="7"/>
      <c r="I55" s="7"/>
      <c r="J55" s="43"/>
      <c r="K55" s="11"/>
      <c r="L55" s="44"/>
    </row>
    <row r="56" spans="1:12" ht="15.75" thickBot="1" x14ac:dyDescent="0.3">
      <c r="A56" s="78"/>
      <c r="B56" s="79"/>
      <c r="C56" s="79"/>
      <c r="D56" s="14"/>
      <c r="E56" s="24"/>
      <c r="F56" s="7"/>
      <c r="G56" s="7"/>
      <c r="H56" s="7"/>
      <c r="I56" s="7"/>
      <c r="J56" s="43"/>
      <c r="K56" s="41"/>
      <c r="L56" s="44"/>
    </row>
    <row r="57" spans="1:12" ht="15.75" thickBot="1" x14ac:dyDescent="0.3">
      <c r="A57" s="80" t="s">
        <v>78</v>
      </c>
      <c r="B57" s="81"/>
      <c r="C57" s="81"/>
      <c r="D57" s="81"/>
      <c r="E57" s="81"/>
      <c r="F57" s="81"/>
      <c r="G57" s="81"/>
      <c r="H57" s="81"/>
      <c r="I57" s="82"/>
      <c r="J57" s="39">
        <f>SUM(J50:J56)</f>
        <v>0</v>
      </c>
      <c r="K57" s="39">
        <f>SUM(K50:K56)</f>
        <v>0</v>
      </c>
      <c r="L57" s="46">
        <f>J57+K57</f>
        <v>0</v>
      </c>
    </row>
    <row r="58" spans="1:12" x14ac:dyDescent="0.25">
      <c r="A58" s="78"/>
      <c r="B58" s="79"/>
      <c r="C58" s="79"/>
      <c r="D58" s="14"/>
      <c r="E58" s="24"/>
      <c r="F58" s="7"/>
      <c r="G58" s="7"/>
      <c r="H58" s="7"/>
      <c r="I58" s="7"/>
      <c r="J58" s="43"/>
      <c r="K58" s="11"/>
      <c r="L58" s="44"/>
    </row>
    <row r="59" spans="1:12" x14ac:dyDescent="0.25">
      <c r="A59" s="78"/>
      <c r="B59" s="79"/>
      <c r="C59" s="79"/>
      <c r="D59" s="14"/>
      <c r="E59" s="24"/>
      <c r="F59" s="7"/>
      <c r="G59" s="7"/>
      <c r="H59" s="7"/>
      <c r="I59" s="7"/>
      <c r="J59" s="49">
        <f>J8+J10+J12+J15+J18+J20+J26+J32+J38+J44+J51+J57</f>
        <v>0</v>
      </c>
      <c r="K59" s="49">
        <f>K8+K10+K12+K15+K18+K20+K26+K32+K38+K44+K51+K57</f>
        <v>7437.96</v>
      </c>
      <c r="L59" s="50">
        <f>L8+L10+L12+L15+L18+L20+L26+L32+L38+L44+L51+L57</f>
        <v>7437.96</v>
      </c>
    </row>
    <row r="60" spans="1:12" ht="15.75" thickBot="1" x14ac:dyDescent="0.3">
      <c r="A60" s="76"/>
      <c r="B60" s="77"/>
      <c r="C60" s="77"/>
      <c r="D60" s="16"/>
      <c r="E60" s="25"/>
      <c r="F60" s="9"/>
      <c r="G60" s="9"/>
      <c r="H60" s="9"/>
      <c r="I60" s="9"/>
      <c r="J60" s="51"/>
      <c r="K60" s="12"/>
      <c r="L60" s="52"/>
    </row>
  </sheetData>
  <mergeCells count="57">
    <mergeCell ref="A38:I38"/>
    <mergeCell ref="A45:C45"/>
    <mergeCell ref="A46:C46"/>
    <mergeCell ref="A47:C47"/>
    <mergeCell ref="A48:C48"/>
    <mergeCell ref="A44:I44"/>
    <mergeCell ref="A39:C39"/>
    <mergeCell ref="A40:C40"/>
    <mergeCell ref="A41:C41"/>
    <mergeCell ref="A42:C42"/>
    <mergeCell ref="A43:C43"/>
    <mergeCell ref="A49:C49"/>
    <mergeCell ref="A59:C59"/>
    <mergeCell ref="A60:C60"/>
    <mergeCell ref="A50:C50"/>
    <mergeCell ref="A52:C52"/>
    <mergeCell ref="A53:C53"/>
    <mergeCell ref="A54:C54"/>
    <mergeCell ref="A55:C55"/>
    <mergeCell ref="A51:I51"/>
    <mergeCell ref="A57:I57"/>
    <mergeCell ref="A56:C56"/>
    <mergeCell ref="A58:C58"/>
    <mergeCell ref="A37:C37"/>
    <mergeCell ref="A27:C27"/>
    <mergeCell ref="A28:C28"/>
    <mergeCell ref="A29:C29"/>
    <mergeCell ref="A30:C30"/>
    <mergeCell ref="A31:C31"/>
    <mergeCell ref="A33:C33"/>
    <mergeCell ref="A34:C34"/>
    <mergeCell ref="A35:C35"/>
    <mergeCell ref="A36:C36"/>
    <mergeCell ref="A26:I26"/>
    <mergeCell ref="A32:I32"/>
    <mergeCell ref="A25:C25"/>
    <mergeCell ref="A19:C19"/>
    <mergeCell ref="A21:C21"/>
    <mergeCell ref="A22:C22"/>
    <mergeCell ref="A23:C23"/>
    <mergeCell ref="A24:C24"/>
    <mergeCell ref="A18:I18"/>
    <mergeCell ref="A20:I20"/>
    <mergeCell ref="A17:C17"/>
    <mergeCell ref="A13:C13"/>
    <mergeCell ref="A14:C14"/>
    <mergeCell ref="A16:C16"/>
    <mergeCell ref="A12:I12"/>
    <mergeCell ref="A15:I15"/>
    <mergeCell ref="A11:C11"/>
    <mergeCell ref="A9:C9"/>
    <mergeCell ref="A10:I10"/>
    <mergeCell ref="A7:C7"/>
    <mergeCell ref="A8:I8"/>
    <mergeCell ref="A5:F5"/>
    <mergeCell ref="A6:C6"/>
    <mergeCell ref="H5:L5"/>
  </mergeCells>
  <pageMargins left="0.31496062992125984" right="0.31496062992125984" top="0.35433070866141736" bottom="0.19685039370078741" header="0.31496062992125984" footer="0.31496062992125984"/>
  <pageSetup scale="60" orientation="landscape" horizontalDpi="300" verticalDpi="300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4:L58"/>
  <sheetViews>
    <sheetView view="pageBreakPreview" zoomScale="80" zoomScaleNormal="100" zoomScaleSheetLayoutView="80" workbookViewId="0">
      <pane ySplit="6" topLeftCell="A19" activePane="bottomLeft" state="frozen"/>
      <selection pane="bottomLeft" activeCell="A18" sqref="A18:XFD18"/>
    </sheetView>
  </sheetViews>
  <sheetFormatPr baseColWidth="10" defaultColWidth="4" defaultRowHeight="15" x14ac:dyDescent="0.25"/>
  <cols>
    <col min="1" max="1" width="18.85546875" customWidth="1"/>
    <col min="2" max="2" width="18.7109375" customWidth="1"/>
    <col min="3" max="3" width="43.28515625" customWidth="1"/>
    <col min="4" max="4" width="18" customWidth="1"/>
    <col min="5" max="5" width="13.85546875" style="6" customWidth="1"/>
    <col min="6" max="6" width="17.7109375" style="6" customWidth="1"/>
    <col min="7" max="7" width="12.7109375" style="6" bestFit="1" customWidth="1"/>
    <col min="8" max="8" width="16.5703125" style="6" customWidth="1"/>
    <col min="9" max="10" width="13.7109375" style="6" customWidth="1"/>
    <col min="11" max="11" width="10.5703125" style="6" customWidth="1"/>
    <col min="12" max="12" width="17" customWidth="1"/>
  </cols>
  <sheetData>
    <row r="4" spans="1:12" ht="15.75" thickBot="1" x14ac:dyDescent="0.3"/>
    <row r="5" spans="1:12" ht="15" customHeight="1" thickBot="1" x14ac:dyDescent="0.3">
      <c r="A5" s="87" t="s">
        <v>9</v>
      </c>
      <c r="B5" s="88"/>
      <c r="C5" s="88"/>
      <c r="D5" s="88"/>
      <c r="E5" s="88"/>
      <c r="F5" s="89"/>
      <c r="G5" s="33"/>
      <c r="H5" s="87" t="s">
        <v>21</v>
      </c>
      <c r="I5" s="88"/>
      <c r="J5" s="88"/>
      <c r="K5" s="88"/>
      <c r="L5" s="89"/>
    </row>
    <row r="6" spans="1:12" s="2" customFormat="1" ht="54" customHeight="1" thickBot="1" x14ac:dyDescent="0.3">
      <c r="A6" s="109" t="s">
        <v>3</v>
      </c>
      <c r="B6" s="110"/>
      <c r="C6" s="110"/>
      <c r="D6" s="5" t="s">
        <v>8</v>
      </c>
      <c r="E6" s="5" t="s">
        <v>7</v>
      </c>
      <c r="F6" s="5" t="s">
        <v>5</v>
      </c>
      <c r="G6" s="5" t="s">
        <v>44</v>
      </c>
      <c r="H6" s="5" t="s">
        <v>50</v>
      </c>
      <c r="I6" s="5" t="s">
        <v>0</v>
      </c>
      <c r="J6" s="5" t="s">
        <v>38</v>
      </c>
      <c r="K6" s="5" t="s">
        <v>39</v>
      </c>
      <c r="L6" s="5" t="s">
        <v>56</v>
      </c>
    </row>
    <row r="7" spans="1:12" s="1" customFormat="1" ht="15.75" thickBot="1" x14ac:dyDescent="0.3">
      <c r="A7" s="78" t="s">
        <v>163</v>
      </c>
      <c r="B7" s="79"/>
      <c r="C7" s="79"/>
      <c r="D7" s="14" t="s">
        <v>48</v>
      </c>
      <c r="E7" s="24">
        <v>45670</v>
      </c>
      <c r="F7" s="7" t="s">
        <v>14</v>
      </c>
      <c r="G7" s="7">
        <v>28768</v>
      </c>
      <c r="H7" s="7"/>
      <c r="I7" s="7">
        <v>81801</v>
      </c>
      <c r="J7" s="43"/>
      <c r="K7" s="11">
        <v>5654.87</v>
      </c>
      <c r="L7" s="44">
        <f>K7</f>
        <v>5654.87</v>
      </c>
    </row>
    <row r="8" spans="1:12" ht="15.75" thickBot="1" x14ac:dyDescent="0.3">
      <c r="A8" s="80" t="s">
        <v>88</v>
      </c>
      <c r="B8" s="81"/>
      <c r="C8" s="81"/>
      <c r="D8" s="81"/>
      <c r="E8" s="81"/>
      <c r="F8" s="81"/>
      <c r="G8" s="81"/>
      <c r="H8" s="81"/>
      <c r="I8" s="81"/>
      <c r="J8" s="39">
        <f>SUM(J7:J7)</f>
        <v>0</v>
      </c>
      <c r="K8" s="39">
        <f>SUM(K7:K7)</f>
        <v>5654.87</v>
      </c>
      <c r="L8" s="46">
        <f>J8+K8</f>
        <v>5654.87</v>
      </c>
    </row>
    <row r="9" spans="1:12" ht="15.75" thickBot="1" x14ac:dyDescent="0.3">
      <c r="A9" s="95"/>
      <c r="B9" s="96"/>
      <c r="C9" s="96"/>
      <c r="D9" s="17"/>
      <c r="E9" s="19"/>
      <c r="F9" s="17"/>
      <c r="G9" s="17"/>
      <c r="H9" s="17"/>
      <c r="I9" s="17"/>
      <c r="J9" s="37"/>
      <c r="K9" s="18"/>
      <c r="L9" s="47"/>
    </row>
    <row r="10" spans="1:12" ht="15.75" thickBot="1" x14ac:dyDescent="0.3">
      <c r="A10" s="80" t="s">
        <v>90</v>
      </c>
      <c r="B10" s="81"/>
      <c r="C10" s="81"/>
      <c r="D10" s="81"/>
      <c r="E10" s="81"/>
      <c r="F10" s="81"/>
      <c r="G10" s="81"/>
      <c r="H10" s="81"/>
      <c r="I10" s="81"/>
      <c r="J10" s="39">
        <f>SUM(J9:J9)</f>
        <v>0</v>
      </c>
      <c r="K10" s="39">
        <f>SUM(K9:K9)</f>
        <v>0</v>
      </c>
      <c r="L10" s="46">
        <f>J10+K10</f>
        <v>0</v>
      </c>
    </row>
    <row r="11" spans="1:12" ht="15.75" thickBot="1" x14ac:dyDescent="0.3">
      <c r="A11" s="95"/>
      <c r="B11" s="96"/>
      <c r="C11" s="96"/>
      <c r="D11" s="17"/>
      <c r="E11" s="19"/>
      <c r="F11" s="17"/>
      <c r="G11" s="17"/>
      <c r="H11" s="17"/>
      <c r="I11" s="17"/>
      <c r="J11" s="37"/>
      <c r="K11" s="18"/>
      <c r="L11" s="47"/>
    </row>
    <row r="12" spans="1:12" ht="15.75" thickBot="1" x14ac:dyDescent="0.3">
      <c r="A12" s="80" t="s">
        <v>91</v>
      </c>
      <c r="B12" s="81"/>
      <c r="C12" s="81"/>
      <c r="D12" s="81"/>
      <c r="E12" s="81"/>
      <c r="F12" s="81"/>
      <c r="G12" s="81"/>
      <c r="H12" s="81"/>
      <c r="I12" s="81"/>
      <c r="J12" s="39">
        <f>SUM(J11:J11)</f>
        <v>0</v>
      </c>
      <c r="K12" s="39">
        <f>SUM(K11:K11)</f>
        <v>0</v>
      </c>
      <c r="L12" s="46">
        <f>J12+K12</f>
        <v>0</v>
      </c>
    </row>
    <row r="13" spans="1:12" ht="15.75" thickBot="1" x14ac:dyDescent="0.3">
      <c r="A13" s="95"/>
      <c r="B13" s="96"/>
      <c r="C13" s="96"/>
      <c r="D13" s="17"/>
      <c r="E13" s="19"/>
      <c r="F13" s="17"/>
      <c r="G13" s="17"/>
      <c r="H13" s="17"/>
      <c r="I13" s="17"/>
      <c r="J13" s="37"/>
      <c r="K13" s="18"/>
      <c r="L13" s="47"/>
    </row>
    <row r="14" spans="1:12" ht="15.75" thickBot="1" x14ac:dyDescent="0.3">
      <c r="A14" s="80" t="s">
        <v>92</v>
      </c>
      <c r="B14" s="81"/>
      <c r="C14" s="81"/>
      <c r="D14" s="81"/>
      <c r="E14" s="81"/>
      <c r="F14" s="81"/>
      <c r="G14" s="81"/>
      <c r="H14" s="81"/>
      <c r="I14" s="81"/>
      <c r="J14" s="39">
        <f>SUM(J13:J13)</f>
        <v>0</v>
      </c>
      <c r="K14" s="39">
        <f>SUM(K13:K13)</f>
        <v>0</v>
      </c>
      <c r="L14" s="46">
        <f>J14+K14</f>
        <v>0</v>
      </c>
    </row>
    <row r="15" spans="1:12" ht="15.75" thickBot="1" x14ac:dyDescent="0.3">
      <c r="A15" s="95"/>
      <c r="B15" s="96"/>
      <c r="C15" s="96"/>
      <c r="D15" s="17"/>
      <c r="E15" s="19"/>
      <c r="F15" s="17"/>
      <c r="G15" s="17"/>
      <c r="H15" s="17"/>
      <c r="I15" s="17"/>
      <c r="J15" s="37"/>
      <c r="K15" s="18"/>
      <c r="L15" s="47"/>
    </row>
    <row r="16" spans="1:12" ht="15.75" thickBot="1" x14ac:dyDescent="0.3">
      <c r="A16" s="80" t="s">
        <v>26</v>
      </c>
      <c r="B16" s="81"/>
      <c r="C16" s="81"/>
      <c r="D16" s="81"/>
      <c r="E16" s="81"/>
      <c r="F16" s="81"/>
      <c r="G16" s="81"/>
      <c r="H16" s="81"/>
      <c r="I16" s="81"/>
      <c r="J16" s="39">
        <f>SUM(J15:J15)</f>
        <v>0</v>
      </c>
      <c r="K16" s="39">
        <f>SUM(K15:K15)</f>
        <v>0</v>
      </c>
      <c r="L16" s="46">
        <f>J16+K16</f>
        <v>0</v>
      </c>
    </row>
    <row r="17" spans="1:12" ht="15.75" thickBot="1" x14ac:dyDescent="0.3">
      <c r="A17" s="78" t="s">
        <v>215</v>
      </c>
      <c r="B17" s="79"/>
      <c r="C17" s="79"/>
      <c r="D17" s="14" t="s">
        <v>203</v>
      </c>
      <c r="E17" s="24">
        <v>45817</v>
      </c>
      <c r="F17" s="7" t="s">
        <v>14</v>
      </c>
      <c r="G17" s="7"/>
      <c r="H17" s="7" t="s">
        <v>657</v>
      </c>
      <c r="I17" s="7" t="s">
        <v>659</v>
      </c>
      <c r="J17" s="43"/>
      <c r="K17" s="11">
        <v>1758.34</v>
      </c>
      <c r="L17" s="44">
        <f>K17</f>
        <v>1758.34</v>
      </c>
    </row>
    <row r="18" spans="1:12" ht="15.75" thickBot="1" x14ac:dyDescent="0.3">
      <c r="A18" s="80" t="s">
        <v>89</v>
      </c>
      <c r="B18" s="81"/>
      <c r="C18" s="81"/>
      <c r="D18" s="81"/>
      <c r="E18" s="81"/>
      <c r="F18" s="81"/>
      <c r="G18" s="81"/>
      <c r="H18" s="81"/>
      <c r="I18" s="81"/>
      <c r="J18" s="39">
        <f>SUM(J17:J17)</f>
        <v>0</v>
      </c>
      <c r="K18" s="39">
        <f>SUM(K17:K17)</f>
        <v>1758.34</v>
      </c>
      <c r="L18" s="46">
        <f>J18+K18</f>
        <v>1758.34</v>
      </c>
    </row>
    <row r="19" spans="1:12" x14ac:dyDescent="0.25">
      <c r="A19" s="78"/>
      <c r="B19" s="79"/>
      <c r="C19" s="79"/>
      <c r="D19" s="14"/>
      <c r="E19" s="24"/>
      <c r="F19" s="7"/>
      <c r="G19" s="7"/>
      <c r="H19" s="7"/>
      <c r="I19" s="7"/>
      <c r="J19" s="43"/>
      <c r="K19" s="11"/>
      <c r="L19" s="44"/>
    </row>
    <row r="20" spans="1:12" x14ac:dyDescent="0.25">
      <c r="A20" s="78"/>
      <c r="B20" s="79"/>
      <c r="C20" s="79"/>
      <c r="D20" s="14"/>
      <c r="E20" s="24"/>
      <c r="F20" s="7"/>
      <c r="G20" s="7"/>
      <c r="H20" s="7"/>
      <c r="I20" s="7"/>
      <c r="J20" s="43"/>
      <c r="K20" s="11"/>
      <c r="L20" s="44"/>
    </row>
    <row r="21" spans="1:12" x14ac:dyDescent="0.25">
      <c r="A21" s="78"/>
      <c r="B21" s="79"/>
      <c r="C21" s="79"/>
      <c r="D21" s="14"/>
      <c r="E21" s="24"/>
      <c r="F21" s="7"/>
      <c r="G21" s="7"/>
      <c r="H21" s="7"/>
      <c r="I21" s="7"/>
      <c r="J21" s="43"/>
      <c r="K21" s="11"/>
      <c r="L21" s="44"/>
    </row>
    <row r="22" spans="1:12" x14ac:dyDescent="0.25">
      <c r="A22" s="85"/>
      <c r="B22" s="86"/>
      <c r="C22" s="86"/>
      <c r="D22" s="20"/>
      <c r="E22" s="21"/>
      <c r="F22" s="20"/>
      <c r="G22" s="20"/>
      <c r="H22" s="20"/>
      <c r="I22" s="20"/>
      <c r="J22" s="38"/>
      <c r="K22" s="22"/>
      <c r="L22" s="48"/>
    </row>
    <row r="23" spans="1:12" ht="15.75" thickBot="1" x14ac:dyDescent="0.3">
      <c r="A23" s="78"/>
      <c r="B23" s="79"/>
      <c r="C23" s="79"/>
      <c r="D23" s="14"/>
      <c r="E23" s="24"/>
      <c r="F23" s="7"/>
      <c r="G23" s="7"/>
      <c r="H23" s="7"/>
      <c r="I23" s="7"/>
      <c r="J23" s="43"/>
      <c r="K23" s="11"/>
      <c r="L23" s="44"/>
    </row>
    <row r="24" spans="1:12" ht="15.75" thickBot="1" x14ac:dyDescent="0.3">
      <c r="A24" s="80" t="s">
        <v>52</v>
      </c>
      <c r="B24" s="81"/>
      <c r="C24" s="81"/>
      <c r="D24" s="81"/>
      <c r="E24" s="81"/>
      <c r="F24" s="81"/>
      <c r="G24" s="81"/>
      <c r="H24" s="81"/>
      <c r="I24" s="81"/>
      <c r="J24" s="39">
        <f>SUM(J19:J23)</f>
        <v>0</v>
      </c>
      <c r="K24" s="39">
        <f>SUM(K19:K23)</f>
        <v>0</v>
      </c>
      <c r="L24" s="46">
        <f>J24+K24</f>
        <v>0</v>
      </c>
    </row>
    <row r="25" spans="1:12" x14ac:dyDescent="0.25">
      <c r="A25" s="78"/>
      <c r="B25" s="79"/>
      <c r="C25" s="79"/>
      <c r="D25" s="14"/>
      <c r="E25" s="24"/>
      <c r="F25" s="7"/>
      <c r="G25" s="7"/>
      <c r="H25" s="7"/>
      <c r="I25" s="7"/>
      <c r="J25" s="43"/>
      <c r="K25" s="11"/>
      <c r="L25" s="44"/>
    </row>
    <row r="26" spans="1:12" x14ac:dyDescent="0.25">
      <c r="A26" s="78"/>
      <c r="B26" s="79"/>
      <c r="C26" s="79"/>
      <c r="D26" s="14"/>
      <c r="E26" s="24"/>
      <c r="F26" s="7"/>
      <c r="G26" s="7"/>
      <c r="H26" s="7"/>
      <c r="I26" s="7"/>
      <c r="J26" s="43"/>
      <c r="K26" s="11"/>
      <c r="L26" s="44"/>
    </row>
    <row r="27" spans="1:12" x14ac:dyDescent="0.25">
      <c r="A27" s="85"/>
      <c r="B27" s="86"/>
      <c r="C27" s="86"/>
      <c r="D27" s="20"/>
      <c r="E27" s="21"/>
      <c r="F27" s="20"/>
      <c r="G27" s="20"/>
      <c r="H27" s="20"/>
      <c r="I27" s="20"/>
      <c r="J27" s="38"/>
      <c r="K27" s="22"/>
      <c r="L27" s="48"/>
    </row>
    <row r="28" spans="1:12" x14ac:dyDescent="0.25">
      <c r="A28" s="83"/>
      <c r="B28" s="84"/>
      <c r="C28" s="84"/>
      <c r="D28" s="42"/>
      <c r="E28" s="13"/>
      <c r="F28" s="8"/>
      <c r="G28" s="8"/>
      <c r="H28" s="8"/>
      <c r="I28" s="8"/>
      <c r="J28" s="35"/>
      <c r="K28" s="11"/>
      <c r="L28" s="44"/>
    </row>
    <row r="29" spans="1:12" ht="15.75" thickBot="1" x14ac:dyDescent="0.3">
      <c r="A29" s="78"/>
      <c r="B29" s="79"/>
      <c r="C29" s="79"/>
      <c r="D29" s="14"/>
      <c r="E29" s="24"/>
      <c r="F29" s="7"/>
      <c r="G29" s="7"/>
      <c r="H29" s="7"/>
      <c r="I29" s="7"/>
      <c r="J29" s="43"/>
      <c r="K29" s="11"/>
      <c r="L29" s="44"/>
    </row>
    <row r="30" spans="1:12" ht="15.75" thickBot="1" x14ac:dyDescent="0.3">
      <c r="A30" s="80" t="s">
        <v>55</v>
      </c>
      <c r="B30" s="81"/>
      <c r="C30" s="81"/>
      <c r="D30" s="81"/>
      <c r="E30" s="81"/>
      <c r="F30" s="81"/>
      <c r="G30" s="81"/>
      <c r="H30" s="81"/>
      <c r="I30" s="81"/>
      <c r="J30" s="39">
        <f>SUM(J25:J29)</f>
        <v>0</v>
      </c>
      <c r="K30" s="39">
        <f>SUM(K25:K29)</f>
        <v>0</v>
      </c>
      <c r="L30" s="46">
        <f>J30+K30</f>
        <v>0</v>
      </c>
    </row>
    <row r="31" spans="1:12" x14ac:dyDescent="0.25">
      <c r="A31" s="78"/>
      <c r="B31" s="79"/>
      <c r="C31" s="79"/>
      <c r="D31" s="14"/>
      <c r="E31" s="24"/>
      <c r="F31" s="7"/>
      <c r="G31" s="7"/>
      <c r="H31" s="7"/>
      <c r="I31" s="7"/>
      <c r="J31" s="43"/>
      <c r="K31" s="11"/>
      <c r="L31" s="44"/>
    </row>
    <row r="32" spans="1:12" x14ac:dyDescent="0.25">
      <c r="A32" s="78"/>
      <c r="B32" s="79"/>
      <c r="C32" s="79"/>
      <c r="D32" s="14"/>
      <c r="E32" s="24"/>
      <c r="F32" s="7"/>
      <c r="G32" s="7"/>
      <c r="H32" s="7"/>
      <c r="I32" s="7"/>
      <c r="J32" s="43"/>
      <c r="K32" s="11"/>
      <c r="L32" s="44"/>
    </row>
    <row r="33" spans="1:12" x14ac:dyDescent="0.25">
      <c r="A33" s="85"/>
      <c r="B33" s="86"/>
      <c r="C33" s="86"/>
      <c r="D33" s="20"/>
      <c r="E33" s="21"/>
      <c r="F33" s="20"/>
      <c r="G33" s="20"/>
      <c r="H33" s="20"/>
      <c r="I33" s="20"/>
      <c r="J33" s="38"/>
      <c r="K33" s="22"/>
      <c r="L33" s="48"/>
    </row>
    <row r="34" spans="1:12" x14ac:dyDescent="0.25">
      <c r="A34" s="83"/>
      <c r="B34" s="84"/>
      <c r="C34" s="84"/>
      <c r="D34" s="42"/>
      <c r="E34" s="13"/>
      <c r="F34" s="8"/>
      <c r="G34" s="8"/>
      <c r="H34" s="8"/>
      <c r="I34" s="8"/>
      <c r="J34" s="35"/>
      <c r="K34" s="11"/>
      <c r="L34" s="44"/>
    </row>
    <row r="35" spans="1:12" ht="15.75" thickBot="1" x14ac:dyDescent="0.3">
      <c r="A35" s="83"/>
      <c r="B35" s="84"/>
      <c r="C35" s="84"/>
      <c r="D35" s="42"/>
      <c r="E35" s="13"/>
      <c r="F35" s="8"/>
      <c r="G35" s="8"/>
      <c r="H35" s="8"/>
      <c r="I35" s="8"/>
      <c r="J35" s="35"/>
      <c r="K35" s="10"/>
      <c r="L35" s="36"/>
    </row>
    <row r="36" spans="1:12" ht="15.75" thickBot="1" x14ac:dyDescent="0.3">
      <c r="A36" s="80" t="s">
        <v>62</v>
      </c>
      <c r="B36" s="81"/>
      <c r="C36" s="81"/>
      <c r="D36" s="81"/>
      <c r="E36" s="81"/>
      <c r="F36" s="81"/>
      <c r="G36" s="81"/>
      <c r="H36" s="81"/>
      <c r="I36" s="81"/>
      <c r="J36" s="39">
        <f>SUM(J31:J35)</f>
        <v>0</v>
      </c>
      <c r="K36" s="39">
        <f>SUM(K31:K35)</f>
        <v>0</v>
      </c>
      <c r="L36" s="46">
        <f>J36+K36</f>
        <v>0</v>
      </c>
    </row>
    <row r="37" spans="1:12" x14ac:dyDescent="0.25">
      <c r="A37" s="78"/>
      <c r="B37" s="79"/>
      <c r="C37" s="79"/>
      <c r="D37" s="14"/>
      <c r="E37" s="24"/>
      <c r="F37" s="7"/>
      <c r="G37" s="7"/>
      <c r="H37" s="7"/>
      <c r="I37" s="7"/>
      <c r="J37" s="43"/>
      <c r="K37" s="11"/>
      <c r="L37" s="44"/>
    </row>
    <row r="38" spans="1:12" x14ac:dyDescent="0.25">
      <c r="A38" s="78"/>
      <c r="B38" s="79"/>
      <c r="C38" s="79"/>
      <c r="D38" s="14"/>
      <c r="E38" s="24"/>
      <c r="F38" s="7"/>
      <c r="G38" s="7"/>
      <c r="H38" s="7"/>
      <c r="I38" s="7"/>
      <c r="J38" s="43"/>
      <c r="K38" s="11"/>
      <c r="L38" s="44"/>
    </row>
    <row r="39" spans="1:12" x14ac:dyDescent="0.25">
      <c r="A39" s="85"/>
      <c r="B39" s="86"/>
      <c r="C39" s="86"/>
      <c r="D39" s="20"/>
      <c r="E39" s="21"/>
      <c r="F39" s="20"/>
      <c r="G39" s="20"/>
      <c r="H39" s="20"/>
      <c r="I39" s="20"/>
      <c r="J39" s="38"/>
      <c r="K39" s="22"/>
      <c r="L39" s="48"/>
    </row>
    <row r="40" spans="1:12" x14ac:dyDescent="0.25">
      <c r="A40" s="83"/>
      <c r="B40" s="84"/>
      <c r="C40" s="84"/>
      <c r="D40" s="42"/>
      <c r="E40" s="13"/>
      <c r="F40" s="8"/>
      <c r="G40" s="8"/>
      <c r="H40" s="8"/>
      <c r="I40" s="8"/>
      <c r="J40" s="35"/>
      <c r="K40" s="11"/>
      <c r="L40" s="44"/>
    </row>
    <row r="41" spans="1:12" ht="15.75" thickBot="1" x14ac:dyDescent="0.3">
      <c r="A41" s="78"/>
      <c r="B41" s="79"/>
      <c r="C41" s="79"/>
      <c r="D41" s="14"/>
      <c r="E41" s="24"/>
      <c r="F41" s="7"/>
      <c r="G41" s="7"/>
      <c r="H41" s="7"/>
      <c r="I41" s="7"/>
      <c r="J41" s="43"/>
      <c r="K41" s="11"/>
      <c r="L41" s="44"/>
    </row>
    <row r="42" spans="1:12" ht="15.75" thickBot="1" x14ac:dyDescent="0.3">
      <c r="A42" s="80" t="s">
        <v>68</v>
      </c>
      <c r="B42" s="81"/>
      <c r="C42" s="81"/>
      <c r="D42" s="81"/>
      <c r="E42" s="81"/>
      <c r="F42" s="81"/>
      <c r="G42" s="81"/>
      <c r="H42" s="81"/>
      <c r="I42" s="81"/>
      <c r="J42" s="39">
        <f>SUM(J37:J41)</f>
        <v>0</v>
      </c>
      <c r="K42" s="39">
        <f>SUM(K37:K41)</f>
        <v>0</v>
      </c>
      <c r="L42" s="46">
        <f>J42+K42</f>
        <v>0</v>
      </c>
    </row>
    <row r="43" spans="1:12" ht="30" customHeight="1" x14ac:dyDescent="0.25">
      <c r="A43" s="78"/>
      <c r="B43" s="79"/>
      <c r="C43" s="79"/>
      <c r="D43" s="14"/>
      <c r="E43" s="24"/>
      <c r="F43" s="7"/>
      <c r="G43" s="7"/>
      <c r="H43" s="7"/>
      <c r="I43" s="7"/>
      <c r="J43" s="43"/>
      <c r="K43" s="11"/>
      <c r="L43" s="44"/>
    </row>
    <row r="44" spans="1:12" x14ac:dyDescent="0.25">
      <c r="A44" s="78"/>
      <c r="B44" s="79"/>
      <c r="C44" s="79"/>
      <c r="D44" s="14"/>
      <c r="E44" s="24"/>
      <c r="F44" s="7"/>
      <c r="G44" s="7"/>
      <c r="H44" s="7"/>
      <c r="I44" s="7"/>
      <c r="J44" s="43"/>
      <c r="K44" s="11"/>
      <c r="L44" s="44"/>
    </row>
    <row r="45" spans="1:12" x14ac:dyDescent="0.25">
      <c r="A45" s="78"/>
      <c r="B45" s="79"/>
      <c r="C45" s="79"/>
      <c r="D45" s="14"/>
      <c r="E45" s="24"/>
      <c r="F45" s="7"/>
      <c r="G45" s="7"/>
      <c r="H45" s="7"/>
      <c r="I45" s="7"/>
      <c r="J45" s="43"/>
      <c r="K45" s="11"/>
      <c r="L45" s="44"/>
    </row>
    <row r="46" spans="1:12" x14ac:dyDescent="0.25">
      <c r="A46" s="85"/>
      <c r="B46" s="86"/>
      <c r="C46" s="86"/>
      <c r="D46" s="20"/>
      <c r="E46" s="21"/>
      <c r="F46" s="20"/>
      <c r="G46" s="20"/>
      <c r="H46" s="20"/>
      <c r="I46" s="20"/>
      <c r="J46" s="38"/>
      <c r="K46" s="22"/>
      <c r="L46" s="48"/>
    </row>
    <row r="47" spans="1:12" x14ac:dyDescent="0.25">
      <c r="A47" s="83"/>
      <c r="B47" s="84"/>
      <c r="C47" s="84"/>
      <c r="D47" s="42"/>
      <c r="E47" s="13"/>
      <c r="F47" s="8"/>
      <c r="G47" s="8"/>
      <c r="H47" s="8"/>
      <c r="I47" s="8"/>
      <c r="J47" s="35"/>
      <c r="K47" s="11"/>
      <c r="L47" s="44"/>
    </row>
    <row r="48" spans="1:12" ht="15.75" thickBot="1" x14ac:dyDescent="0.3">
      <c r="A48" s="78"/>
      <c r="B48" s="79"/>
      <c r="C48" s="79"/>
      <c r="D48" s="14"/>
      <c r="E48" s="24"/>
      <c r="F48" s="7"/>
      <c r="G48" s="7"/>
      <c r="H48" s="7"/>
      <c r="I48" s="7"/>
      <c r="J48" s="11"/>
      <c r="K48" s="11"/>
      <c r="L48" s="44"/>
    </row>
    <row r="49" spans="1:12" ht="15.75" thickBot="1" x14ac:dyDescent="0.3">
      <c r="A49" s="80" t="s">
        <v>73</v>
      </c>
      <c r="B49" s="81"/>
      <c r="C49" s="81"/>
      <c r="D49" s="81"/>
      <c r="E49" s="81"/>
      <c r="F49" s="81"/>
      <c r="G49" s="81"/>
      <c r="H49" s="81"/>
      <c r="I49" s="81"/>
      <c r="J49" s="39">
        <f>SUM(J44:J48)</f>
        <v>0</v>
      </c>
      <c r="K49" s="39">
        <f>SUM(K44:K48)</f>
        <v>0</v>
      </c>
      <c r="L49" s="46">
        <f>J49+K49</f>
        <v>0</v>
      </c>
    </row>
    <row r="50" spans="1:12" x14ac:dyDescent="0.25">
      <c r="A50" s="78"/>
      <c r="B50" s="79"/>
      <c r="C50" s="79"/>
      <c r="D50" s="14"/>
      <c r="E50" s="24"/>
      <c r="F50" s="7"/>
      <c r="G50" s="7"/>
      <c r="H50" s="7"/>
      <c r="I50" s="7"/>
      <c r="J50" s="43"/>
      <c r="K50" s="11"/>
      <c r="L50" s="44"/>
    </row>
    <row r="51" spans="1:12" x14ac:dyDescent="0.25">
      <c r="A51" s="78"/>
      <c r="B51" s="79"/>
      <c r="C51" s="79"/>
      <c r="D51" s="14"/>
      <c r="E51" s="24"/>
      <c r="F51" s="7"/>
      <c r="G51" s="7"/>
      <c r="H51" s="7"/>
      <c r="I51" s="7"/>
      <c r="J51" s="43"/>
      <c r="K51" s="11"/>
      <c r="L51" s="44"/>
    </row>
    <row r="52" spans="1:12" x14ac:dyDescent="0.25">
      <c r="A52" s="78"/>
      <c r="B52" s="79"/>
      <c r="C52" s="79"/>
      <c r="D52" s="14"/>
      <c r="E52" s="24"/>
      <c r="F52" s="7"/>
      <c r="G52" s="7"/>
      <c r="H52" s="7"/>
      <c r="I52" s="7"/>
      <c r="J52" s="43"/>
      <c r="K52" s="11"/>
      <c r="L52" s="44"/>
    </row>
    <row r="53" spans="1:12" x14ac:dyDescent="0.25">
      <c r="A53" s="78"/>
      <c r="B53" s="79"/>
      <c r="C53" s="79"/>
      <c r="D53" s="14"/>
      <c r="E53" s="24"/>
      <c r="F53" s="7"/>
      <c r="G53" s="7"/>
      <c r="H53" s="7"/>
      <c r="I53" s="7"/>
      <c r="J53" s="43"/>
      <c r="K53" s="11"/>
      <c r="L53" s="44"/>
    </row>
    <row r="54" spans="1:12" ht="15.75" thickBot="1" x14ac:dyDescent="0.3">
      <c r="A54" s="78"/>
      <c r="B54" s="79"/>
      <c r="C54" s="79"/>
      <c r="D54" s="14"/>
      <c r="E54" s="24"/>
      <c r="F54" s="7"/>
      <c r="G54" s="7"/>
      <c r="H54" s="7"/>
      <c r="I54" s="7"/>
      <c r="J54" s="43"/>
      <c r="K54" s="41"/>
      <c r="L54" s="44"/>
    </row>
    <row r="55" spans="1:12" ht="15.75" thickBot="1" x14ac:dyDescent="0.3">
      <c r="A55" s="80" t="s">
        <v>78</v>
      </c>
      <c r="B55" s="81"/>
      <c r="C55" s="81"/>
      <c r="D55" s="81"/>
      <c r="E55" s="81"/>
      <c r="F55" s="81"/>
      <c r="G55" s="81"/>
      <c r="H55" s="81"/>
      <c r="I55" s="82"/>
      <c r="J55" s="39">
        <f>SUM(J48:J54)</f>
        <v>0</v>
      </c>
      <c r="K55" s="39">
        <f>SUM(K48:K54)</f>
        <v>0</v>
      </c>
      <c r="L55" s="46">
        <f>J55+K55</f>
        <v>0</v>
      </c>
    </row>
    <row r="56" spans="1:12" x14ac:dyDescent="0.25">
      <c r="A56" s="78"/>
      <c r="B56" s="79"/>
      <c r="C56" s="79"/>
      <c r="D56" s="14"/>
      <c r="E56" s="24"/>
      <c r="F56" s="7"/>
      <c r="G56" s="7"/>
      <c r="H56" s="7"/>
      <c r="I56" s="7"/>
      <c r="J56" s="43"/>
      <c r="K56" s="11"/>
      <c r="L56" s="44"/>
    </row>
    <row r="57" spans="1:12" x14ac:dyDescent="0.25">
      <c r="A57" s="78"/>
      <c r="B57" s="79"/>
      <c r="C57" s="79"/>
      <c r="D57" s="14"/>
      <c r="E57" s="24"/>
      <c r="F57" s="7"/>
      <c r="G57" s="7"/>
      <c r="H57" s="7"/>
      <c r="I57" s="7"/>
      <c r="J57" s="49">
        <f>J8+J10+J12+J14+J16+J18+J24+J30+J36+J42+J49+J55</f>
        <v>0</v>
      </c>
      <c r="K57" s="49">
        <f>K8+K10+K12+K14+K16+K18+K24+K30+K36+K42+K49+K55</f>
        <v>7413.21</v>
      </c>
      <c r="L57" s="50">
        <f>L8+L10+L12+L14+L16+L18+L24+L30+L36+L42+L49+L55</f>
        <v>7413.21</v>
      </c>
    </row>
    <row r="58" spans="1:12" ht="15.75" thickBot="1" x14ac:dyDescent="0.3">
      <c r="A58" s="76"/>
      <c r="B58" s="77"/>
      <c r="C58" s="77"/>
      <c r="D58" s="16"/>
      <c r="E58" s="25"/>
      <c r="F58" s="9"/>
      <c r="G58" s="9"/>
      <c r="H58" s="9"/>
      <c r="I58" s="9"/>
      <c r="J58" s="51"/>
      <c r="K58" s="12"/>
      <c r="L58" s="52"/>
    </row>
  </sheetData>
  <mergeCells count="55">
    <mergeCell ref="A56:C56"/>
    <mergeCell ref="A57:C57"/>
    <mergeCell ref="A58:C58"/>
    <mergeCell ref="A42:I42"/>
    <mergeCell ref="A49:I49"/>
    <mergeCell ref="A53:C53"/>
    <mergeCell ref="A54:C54"/>
    <mergeCell ref="A55:I55"/>
    <mergeCell ref="A52:C52"/>
    <mergeCell ref="A46:C46"/>
    <mergeCell ref="A47:C47"/>
    <mergeCell ref="A48:C48"/>
    <mergeCell ref="A50:C50"/>
    <mergeCell ref="A51:C51"/>
    <mergeCell ref="A44:C44"/>
    <mergeCell ref="A45:C45"/>
    <mergeCell ref="A9:C9"/>
    <mergeCell ref="A11:C11"/>
    <mergeCell ref="A10:I10"/>
    <mergeCell ref="A12:I12"/>
    <mergeCell ref="A5:F5"/>
    <mergeCell ref="H5:L5"/>
    <mergeCell ref="A6:C6"/>
    <mergeCell ref="A7:C7"/>
    <mergeCell ref="A8:I8"/>
    <mergeCell ref="A35:C35"/>
    <mergeCell ref="A26:C26"/>
    <mergeCell ref="A13:C13"/>
    <mergeCell ref="A15:C15"/>
    <mergeCell ref="A17:C17"/>
    <mergeCell ref="A14:I14"/>
    <mergeCell ref="A16:I16"/>
    <mergeCell ref="A20:C20"/>
    <mergeCell ref="A21:C21"/>
    <mergeCell ref="A22:C22"/>
    <mergeCell ref="A23:C23"/>
    <mergeCell ref="A25:C25"/>
    <mergeCell ref="A18:I18"/>
    <mergeCell ref="A24:I24"/>
    <mergeCell ref="A27:C27"/>
    <mergeCell ref="A19:C19"/>
    <mergeCell ref="A40:C40"/>
    <mergeCell ref="A41:C41"/>
    <mergeCell ref="A43:C43"/>
    <mergeCell ref="A37:C37"/>
    <mergeCell ref="A38:C38"/>
    <mergeCell ref="A39:C39"/>
    <mergeCell ref="A28:C28"/>
    <mergeCell ref="A29:C29"/>
    <mergeCell ref="A31:C31"/>
    <mergeCell ref="A32:C32"/>
    <mergeCell ref="A33:C33"/>
    <mergeCell ref="A30:I30"/>
    <mergeCell ref="A36:I36"/>
    <mergeCell ref="A34:C34"/>
  </mergeCells>
  <pageMargins left="0.31496062992125984" right="0.31496062992125984" top="0.35433070866141736" bottom="0.19685039370078741" header="0.31496062992125984" footer="0.31496062992125984"/>
  <pageSetup scale="70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L62"/>
  <sheetViews>
    <sheetView view="pageBreakPreview" zoomScale="80" zoomScaleNormal="100" zoomScaleSheetLayoutView="80" workbookViewId="0">
      <pane ySplit="6" topLeftCell="A23" activePane="bottomLeft" state="frozen"/>
      <selection pane="bottomLeft" activeCell="E26" sqref="E26"/>
    </sheetView>
  </sheetViews>
  <sheetFormatPr baseColWidth="10" defaultColWidth="4" defaultRowHeight="15" x14ac:dyDescent="0.25"/>
  <cols>
    <col min="1" max="1" width="18.85546875" customWidth="1"/>
    <col min="2" max="2" width="18.7109375" customWidth="1"/>
    <col min="3" max="3" width="43.28515625" customWidth="1"/>
    <col min="4" max="4" width="18" customWidth="1"/>
    <col min="5" max="5" width="13.85546875" style="6" customWidth="1"/>
    <col min="6" max="7" width="17.7109375" style="6" customWidth="1"/>
    <col min="8" max="8" width="16.5703125" style="6" customWidth="1"/>
    <col min="9" max="9" width="15.28515625" style="6" customWidth="1"/>
    <col min="10" max="10" width="13.7109375" style="6" customWidth="1"/>
    <col min="11" max="11" width="16.42578125" style="6" customWidth="1"/>
    <col min="12" max="12" width="17" customWidth="1"/>
  </cols>
  <sheetData>
    <row r="4" spans="1:12" ht="15.75" thickBot="1" x14ac:dyDescent="0.3"/>
    <row r="5" spans="1:12" ht="15" customHeight="1" thickBot="1" x14ac:dyDescent="0.3">
      <c r="A5" s="87" t="s">
        <v>95</v>
      </c>
      <c r="B5" s="88"/>
      <c r="C5" s="88"/>
      <c r="D5" s="88"/>
      <c r="E5" s="88"/>
      <c r="F5" s="89"/>
      <c r="G5" s="33"/>
      <c r="H5" s="87" t="s">
        <v>20</v>
      </c>
      <c r="I5" s="88"/>
      <c r="J5" s="88"/>
      <c r="K5" s="88"/>
      <c r="L5" s="89"/>
    </row>
    <row r="6" spans="1:12" s="2" customFormat="1" ht="54" customHeight="1" thickBot="1" x14ac:dyDescent="0.3">
      <c r="A6" s="90" t="s">
        <v>3</v>
      </c>
      <c r="B6" s="91"/>
      <c r="C6" s="91"/>
      <c r="D6" s="5" t="s">
        <v>8</v>
      </c>
      <c r="E6" s="5" t="s">
        <v>7</v>
      </c>
      <c r="F6" s="5" t="s">
        <v>5</v>
      </c>
      <c r="G6" s="4" t="s">
        <v>47</v>
      </c>
      <c r="H6" s="4" t="s">
        <v>44</v>
      </c>
      <c r="I6" s="4" t="s">
        <v>0</v>
      </c>
      <c r="J6" s="4" t="s">
        <v>38</v>
      </c>
      <c r="K6" s="4" t="s">
        <v>39</v>
      </c>
      <c r="L6" s="4" t="s">
        <v>70</v>
      </c>
    </row>
    <row r="7" spans="1:12" s="1" customFormat="1" ht="30.75" customHeight="1" x14ac:dyDescent="0.25">
      <c r="A7" s="83" t="s">
        <v>237</v>
      </c>
      <c r="B7" s="84"/>
      <c r="C7" s="84"/>
      <c r="D7" s="42" t="s">
        <v>148</v>
      </c>
      <c r="E7" s="13">
        <v>45688</v>
      </c>
      <c r="F7" s="8" t="s">
        <v>14</v>
      </c>
      <c r="G7" s="8"/>
      <c r="H7" s="8"/>
      <c r="I7" s="8">
        <v>236357</v>
      </c>
      <c r="J7" s="35"/>
      <c r="K7" s="10">
        <v>2332.42</v>
      </c>
      <c r="L7" s="36">
        <f>K7+J8+J9</f>
        <v>34757.9</v>
      </c>
    </row>
    <row r="8" spans="1:12" s="23" customFormat="1" ht="30" x14ac:dyDescent="0.25">
      <c r="A8" s="83" t="s">
        <v>238</v>
      </c>
      <c r="B8" s="84"/>
      <c r="C8" s="84"/>
      <c r="D8" s="42" t="s">
        <v>239</v>
      </c>
      <c r="E8" s="13">
        <v>45688</v>
      </c>
      <c r="F8" s="8" t="s">
        <v>14</v>
      </c>
      <c r="G8" s="8"/>
      <c r="H8" s="8">
        <v>3040</v>
      </c>
      <c r="I8" s="8" t="s">
        <v>240</v>
      </c>
      <c r="J8" s="35">
        <v>6708.28</v>
      </c>
      <c r="K8" s="10"/>
      <c r="L8" s="36"/>
    </row>
    <row r="9" spans="1:12" ht="30.75" thickBot="1" x14ac:dyDescent="0.3">
      <c r="A9" s="83" t="s">
        <v>235</v>
      </c>
      <c r="B9" s="84"/>
      <c r="C9" s="84"/>
      <c r="D9" s="42" t="s">
        <v>236</v>
      </c>
      <c r="E9" s="13">
        <v>45688</v>
      </c>
      <c r="F9" s="8" t="s">
        <v>146</v>
      </c>
      <c r="G9" s="8"/>
      <c r="H9" s="8">
        <v>334</v>
      </c>
      <c r="I9" s="8">
        <v>1229</v>
      </c>
      <c r="J9" s="35">
        <v>25717.200000000001</v>
      </c>
      <c r="K9" s="11"/>
      <c r="L9" s="44"/>
    </row>
    <row r="10" spans="1:12" ht="15.75" thickBot="1" x14ac:dyDescent="0.3">
      <c r="A10" s="80" t="s">
        <v>88</v>
      </c>
      <c r="B10" s="81"/>
      <c r="C10" s="81"/>
      <c r="D10" s="81"/>
      <c r="E10" s="81"/>
      <c r="F10" s="81"/>
      <c r="G10" s="81"/>
      <c r="H10" s="81"/>
      <c r="I10" s="81"/>
      <c r="J10" s="39">
        <f>SUM(J7:J9)</f>
        <v>32425.48</v>
      </c>
      <c r="K10" s="39">
        <f>SUM(K7:K9)</f>
        <v>2332.42</v>
      </c>
      <c r="L10" s="46">
        <f>J10+K10</f>
        <v>34757.9</v>
      </c>
    </row>
    <row r="11" spans="1:12" ht="15.75" customHeight="1" thickBot="1" x14ac:dyDescent="0.3">
      <c r="A11" s="78" t="s">
        <v>251</v>
      </c>
      <c r="B11" s="79"/>
      <c r="C11" s="79"/>
      <c r="D11" s="14" t="s">
        <v>48</v>
      </c>
      <c r="E11" s="24">
        <v>45693</v>
      </c>
      <c r="F11" s="7" t="s">
        <v>14</v>
      </c>
      <c r="G11" s="7"/>
      <c r="H11" s="7">
        <v>29168</v>
      </c>
      <c r="I11" s="7">
        <v>82797</v>
      </c>
      <c r="J11" s="43"/>
      <c r="K11" s="11">
        <v>3550.92</v>
      </c>
      <c r="L11" s="44">
        <f>K11</f>
        <v>3550.92</v>
      </c>
    </row>
    <row r="12" spans="1:12" ht="15.75" thickBot="1" x14ac:dyDescent="0.3">
      <c r="A12" s="80" t="s">
        <v>90</v>
      </c>
      <c r="B12" s="81"/>
      <c r="C12" s="81"/>
      <c r="D12" s="81"/>
      <c r="E12" s="81"/>
      <c r="F12" s="81"/>
      <c r="G12" s="81"/>
      <c r="H12" s="81"/>
      <c r="I12" s="81"/>
      <c r="J12" s="39">
        <f>SUM(J11:J11)</f>
        <v>0</v>
      </c>
      <c r="K12" s="39">
        <f>SUM(K11:K11)</f>
        <v>3550.92</v>
      </c>
      <c r="L12" s="46">
        <f>J12+K12</f>
        <v>3550.92</v>
      </c>
    </row>
    <row r="13" spans="1:12" ht="15.75" thickBot="1" x14ac:dyDescent="0.3">
      <c r="A13" s="95"/>
      <c r="B13" s="96"/>
      <c r="C13" s="96"/>
      <c r="D13" s="17"/>
      <c r="E13" s="19"/>
      <c r="F13" s="17"/>
      <c r="G13" s="17"/>
      <c r="H13" s="17"/>
      <c r="I13" s="17"/>
      <c r="J13" s="37"/>
      <c r="K13" s="18"/>
      <c r="L13" s="47"/>
    </row>
    <row r="14" spans="1:12" ht="15.75" thickBot="1" x14ac:dyDescent="0.3">
      <c r="A14" s="80" t="s">
        <v>91</v>
      </c>
      <c r="B14" s="81"/>
      <c r="C14" s="81"/>
      <c r="D14" s="81"/>
      <c r="E14" s="81"/>
      <c r="F14" s="81"/>
      <c r="G14" s="81"/>
      <c r="H14" s="81"/>
      <c r="I14" s="81"/>
      <c r="J14" s="39">
        <f>SUM(J13:J13)</f>
        <v>0</v>
      </c>
      <c r="K14" s="39">
        <f>SUM(K13:K13)</f>
        <v>0</v>
      </c>
      <c r="L14" s="46">
        <f>J14+K14</f>
        <v>0</v>
      </c>
    </row>
    <row r="15" spans="1:12" x14ac:dyDescent="0.25">
      <c r="A15" s="78" t="s">
        <v>389</v>
      </c>
      <c r="B15" s="79"/>
      <c r="C15" s="79"/>
      <c r="D15" s="14" t="s">
        <v>148</v>
      </c>
      <c r="E15" s="24">
        <v>45748</v>
      </c>
      <c r="F15" s="7" t="s">
        <v>14</v>
      </c>
      <c r="G15" s="7"/>
      <c r="H15" s="7">
        <v>359606</v>
      </c>
      <c r="I15" s="7" t="s">
        <v>390</v>
      </c>
      <c r="J15" s="43"/>
      <c r="K15" s="11">
        <v>642.66999999999996</v>
      </c>
      <c r="L15" s="44">
        <f>K15</f>
        <v>642.66999999999996</v>
      </c>
    </row>
    <row r="16" spans="1:12" x14ac:dyDescent="0.25">
      <c r="A16" s="78" t="s">
        <v>408</v>
      </c>
      <c r="B16" s="79"/>
      <c r="C16" s="79"/>
      <c r="D16" s="14"/>
      <c r="E16" s="24">
        <v>45754</v>
      </c>
      <c r="F16" s="7" t="s">
        <v>146</v>
      </c>
      <c r="G16" s="7"/>
      <c r="H16" s="7"/>
      <c r="I16" s="7" t="s">
        <v>394</v>
      </c>
      <c r="J16" s="43">
        <v>2000</v>
      </c>
      <c r="K16" s="11"/>
      <c r="L16" s="44">
        <f>J16+J17</f>
        <v>17950</v>
      </c>
    </row>
    <row r="17" spans="1:12" s="23" customFormat="1" ht="29.25" customHeight="1" thickBot="1" x14ac:dyDescent="0.3">
      <c r="A17" s="83" t="s">
        <v>409</v>
      </c>
      <c r="B17" s="84"/>
      <c r="C17" s="84"/>
      <c r="D17" s="42" t="s">
        <v>410</v>
      </c>
      <c r="E17" s="13">
        <v>45756</v>
      </c>
      <c r="F17" s="8" t="s">
        <v>146</v>
      </c>
      <c r="G17" s="8"/>
      <c r="H17" s="8">
        <v>2494</v>
      </c>
      <c r="I17" s="8" t="s">
        <v>411</v>
      </c>
      <c r="J17" s="35">
        <v>15950</v>
      </c>
      <c r="K17" s="10"/>
      <c r="L17" s="36"/>
    </row>
    <row r="18" spans="1:12" ht="15.75" thickBot="1" x14ac:dyDescent="0.3">
      <c r="A18" s="80" t="s">
        <v>92</v>
      </c>
      <c r="B18" s="81"/>
      <c r="C18" s="81"/>
      <c r="D18" s="81"/>
      <c r="E18" s="81"/>
      <c r="F18" s="81"/>
      <c r="G18" s="81"/>
      <c r="H18" s="81"/>
      <c r="I18" s="81"/>
      <c r="J18" s="39">
        <f>SUM(J15:J17)</f>
        <v>17950</v>
      </c>
      <c r="K18" s="39">
        <f>SUM(K15:K17)</f>
        <v>642.66999999999996</v>
      </c>
      <c r="L18" s="46">
        <f>J18+K18</f>
        <v>18592.669999999998</v>
      </c>
    </row>
    <row r="19" spans="1:12" ht="15.75" thickBot="1" x14ac:dyDescent="0.3">
      <c r="A19" s="95"/>
      <c r="B19" s="96"/>
      <c r="C19" s="96"/>
      <c r="D19" s="17"/>
      <c r="E19" s="19"/>
      <c r="F19" s="17"/>
      <c r="G19" s="17"/>
      <c r="H19" s="17"/>
      <c r="I19" s="17"/>
      <c r="J19" s="37"/>
      <c r="K19" s="18"/>
      <c r="L19" s="47"/>
    </row>
    <row r="20" spans="1:12" ht="15.75" thickBot="1" x14ac:dyDescent="0.3">
      <c r="A20" s="80" t="s">
        <v>26</v>
      </c>
      <c r="B20" s="81"/>
      <c r="C20" s="81"/>
      <c r="D20" s="81"/>
      <c r="E20" s="81"/>
      <c r="F20" s="81"/>
      <c r="G20" s="81"/>
      <c r="H20" s="81"/>
      <c r="I20" s="81"/>
      <c r="J20" s="39">
        <f>SUM(J19:J19)</f>
        <v>0</v>
      </c>
      <c r="K20" s="39">
        <f>SUM(K19:K19)</f>
        <v>0</v>
      </c>
      <c r="L20" s="46">
        <f>J20+K20</f>
        <v>0</v>
      </c>
    </row>
    <row r="21" spans="1:12" ht="15.75" thickBot="1" x14ac:dyDescent="0.3">
      <c r="A21" s="78"/>
      <c r="B21" s="79"/>
      <c r="C21" s="79"/>
      <c r="D21" s="14"/>
      <c r="E21" s="24"/>
      <c r="F21" s="7"/>
      <c r="G21" s="7"/>
      <c r="H21" s="7"/>
      <c r="I21" s="7"/>
      <c r="J21" s="43"/>
      <c r="K21" s="11"/>
      <c r="L21" s="44"/>
    </row>
    <row r="22" spans="1:12" ht="15.75" thickBot="1" x14ac:dyDescent="0.3">
      <c r="A22" s="80" t="s">
        <v>89</v>
      </c>
      <c r="B22" s="81"/>
      <c r="C22" s="81"/>
      <c r="D22" s="81"/>
      <c r="E22" s="81"/>
      <c r="F22" s="81"/>
      <c r="G22" s="81"/>
      <c r="H22" s="81"/>
      <c r="I22" s="81"/>
      <c r="J22" s="39">
        <f>SUM(J21:J21)</f>
        <v>0</v>
      </c>
      <c r="K22" s="39">
        <f>SUM(K21:K21)</f>
        <v>0</v>
      </c>
      <c r="L22" s="46">
        <f>J22+K22</f>
        <v>0</v>
      </c>
    </row>
    <row r="23" spans="1:12" x14ac:dyDescent="0.25">
      <c r="A23" s="78"/>
      <c r="B23" s="79"/>
      <c r="C23" s="79"/>
      <c r="D23" s="14"/>
      <c r="E23" s="24"/>
      <c r="F23" s="7"/>
      <c r="G23" s="7"/>
      <c r="H23" s="7"/>
      <c r="I23" s="7"/>
      <c r="J23" s="43"/>
      <c r="K23" s="11"/>
      <c r="L23" s="44"/>
    </row>
    <row r="24" spans="1:12" x14ac:dyDescent="0.25">
      <c r="A24" s="78"/>
      <c r="B24" s="79"/>
      <c r="C24" s="79"/>
      <c r="D24" s="14"/>
      <c r="E24" s="24"/>
      <c r="F24" s="7"/>
      <c r="G24" s="7"/>
      <c r="H24" s="7"/>
      <c r="I24" s="7"/>
      <c r="J24" s="43"/>
      <c r="K24" s="11"/>
      <c r="L24" s="44"/>
    </row>
    <row r="25" spans="1:12" x14ac:dyDescent="0.25">
      <c r="A25" s="85"/>
      <c r="B25" s="86"/>
      <c r="C25" s="86"/>
      <c r="D25" s="20"/>
      <c r="E25" s="21"/>
      <c r="F25" s="20"/>
      <c r="G25" s="20"/>
      <c r="H25" s="20"/>
      <c r="I25" s="20"/>
      <c r="J25" s="38"/>
      <c r="K25" s="22"/>
      <c r="L25" s="48"/>
    </row>
    <row r="26" spans="1:12" x14ac:dyDescent="0.25">
      <c r="A26" s="83"/>
      <c r="B26" s="84"/>
      <c r="C26" s="84"/>
      <c r="D26" s="42"/>
      <c r="E26" s="13"/>
      <c r="F26" s="8"/>
      <c r="G26" s="8"/>
      <c r="H26" s="8"/>
      <c r="I26" s="8"/>
      <c r="J26" s="35"/>
      <c r="K26" s="11"/>
      <c r="L26" s="44"/>
    </row>
    <row r="27" spans="1:12" ht="15.75" thickBot="1" x14ac:dyDescent="0.3">
      <c r="A27" s="78"/>
      <c r="B27" s="79"/>
      <c r="C27" s="79"/>
      <c r="D27" s="14"/>
      <c r="E27" s="24"/>
      <c r="F27" s="7"/>
      <c r="G27" s="7"/>
      <c r="H27" s="7"/>
      <c r="I27" s="7"/>
      <c r="J27" s="43"/>
      <c r="K27" s="11"/>
      <c r="L27" s="44"/>
    </row>
    <row r="28" spans="1:12" ht="15.75" thickBot="1" x14ac:dyDescent="0.3">
      <c r="A28" s="80" t="s">
        <v>52</v>
      </c>
      <c r="B28" s="81"/>
      <c r="C28" s="81"/>
      <c r="D28" s="81"/>
      <c r="E28" s="81"/>
      <c r="F28" s="81"/>
      <c r="G28" s="81"/>
      <c r="H28" s="81"/>
      <c r="I28" s="81"/>
      <c r="J28" s="39">
        <f>SUM(J27:J27)</f>
        <v>0</v>
      </c>
      <c r="K28" s="39">
        <f>SUM(K27:K27)</f>
        <v>0</v>
      </c>
      <c r="L28" s="46">
        <f>J28+K28</f>
        <v>0</v>
      </c>
    </row>
    <row r="29" spans="1:12" x14ac:dyDescent="0.25">
      <c r="A29" s="78"/>
      <c r="B29" s="79"/>
      <c r="C29" s="79"/>
      <c r="D29" s="14"/>
      <c r="E29" s="24"/>
      <c r="F29" s="7"/>
      <c r="G29" s="7"/>
      <c r="H29" s="7"/>
      <c r="I29" s="7"/>
      <c r="J29" s="43"/>
      <c r="K29" s="11"/>
      <c r="L29" s="44"/>
    </row>
    <row r="30" spans="1:12" x14ac:dyDescent="0.25">
      <c r="A30" s="78"/>
      <c r="B30" s="79"/>
      <c r="C30" s="79"/>
      <c r="D30" s="14"/>
      <c r="E30" s="24"/>
      <c r="F30" s="7"/>
      <c r="G30" s="7"/>
      <c r="H30" s="7"/>
      <c r="I30" s="7"/>
      <c r="J30" s="43"/>
      <c r="K30" s="11"/>
      <c r="L30" s="44"/>
    </row>
    <row r="31" spans="1:12" x14ac:dyDescent="0.25">
      <c r="A31" s="85"/>
      <c r="B31" s="86"/>
      <c r="C31" s="86"/>
      <c r="D31" s="20"/>
      <c r="E31" s="21"/>
      <c r="F31" s="20"/>
      <c r="G31" s="20"/>
      <c r="H31" s="20"/>
      <c r="I31" s="20"/>
      <c r="J31" s="38"/>
      <c r="K31" s="22"/>
      <c r="L31" s="48"/>
    </row>
    <row r="32" spans="1:12" x14ac:dyDescent="0.25">
      <c r="A32" s="83"/>
      <c r="B32" s="84"/>
      <c r="C32" s="84"/>
      <c r="D32" s="42"/>
      <c r="E32" s="13"/>
      <c r="F32" s="8"/>
      <c r="G32" s="8"/>
      <c r="H32" s="8"/>
      <c r="I32" s="8"/>
      <c r="J32" s="35"/>
      <c r="K32" s="11"/>
      <c r="L32" s="44"/>
    </row>
    <row r="33" spans="1:12" ht="15.75" thickBot="1" x14ac:dyDescent="0.3">
      <c r="A33" s="78"/>
      <c r="B33" s="79"/>
      <c r="C33" s="79"/>
      <c r="D33" s="14"/>
      <c r="E33" s="24"/>
      <c r="F33" s="7"/>
      <c r="G33" s="7"/>
      <c r="H33" s="7"/>
      <c r="I33" s="7"/>
      <c r="J33" s="43"/>
      <c r="K33" s="11"/>
      <c r="L33" s="44"/>
    </row>
    <row r="34" spans="1:12" ht="15.75" thickBot="1" x14ac:dyDescent="0.3">
      <c r="A34" s="80" t="s">
        <v>55</v>
      </c>
      <c r="B34" s="81"/>
      <c r="C34" s="81"/>
      <c r="D34" s="81"/>
      <c r="E34" s="81"/>
      <c r="F34" s="81"/>
      <c r="G34" s="81"/>
      <c r="H34" s="81"/>
      <c r="I34" s="81"/>
      <c r="J34" s="39">
        <f>SUM(J29:J33)</f>
        <v>0</v>
      </c>
      <c r="K34" s="39">
        <f>SUM(K29:K33)</f>
        <v>0</v>
      </c>
      <c r="L34" s="46">
        <f>J34+K34</f>
        <v>0</v>
      </c>
    </row>
    <row r="35" spans="1:12" x14ac:dyDescent="0.25">
      <c r="A35" s="78"/>
      <c r="B35" s="79"/>
      <c r="C35" s="79"/>
      <c r="D35" s="14"/>
      <c r="E35" s="24"/>
      <c r="F35" s="7"/>
      <c r="G35" s="7"/>
      <c r="H35" s="7"/>
      <c r="I35" s="7"/>
      <c r="J35" s="43"/>
      <c r="K35" s="11"/>
      <c r="L35" s="44"/>
    </row>
    <row r="36" spans="1:12" x14ac:dyDescent="0.25">
      <c r="A36" s="78"/>
      <c r="B36" s="79"/>
      <c r="C36" s="79"/>
      <c r="D36" s="14"/>
      <c r="E36" s="24"/>
      <c r="F36" s="7"/>
      <c r="G36" s="7"/>
      <c r="H36" s="7"/>
      <c r="I36" s="7"/>
      <c r="J36" s="43"/>
      <c r="K36" s="11"/>
      <c r="L36" s="44"/>
    </row>
    <row r="37" spans="1:12" x14ac:dyDescent="0.25">
      <c r="A37" s="85"/>
      <c r="B37" s="86"/>
      <c r="C37" s="86"/>
      <c r="D37" s="20"/>
      <c r="E37" s="21"/>
      <c r="F37" s="20"/>
      <c r="G37" s="20"/>
      <c r="H37" s="20"/>
      <c r="I37" s="20"/>
      <c r="J37" s="38"/>
      <c r="K37" s="22"/>
      <c r="L37" s="48"/>
    </row>
    <row r="38" spans="1:12" x14ac:dyDescent="0.25">
      <c r="A38" s="83"/>
      <c r="B38" s="84"/>
      <c r="C38" s="84"/>
      <c r="D38" s="42"/>
      <c r="E38" s="13"/>
      <c r="F38" s="8"/>
      <c r="G38" s="8"/>
      <c r="H38" s="8"/>
      <c r="I38" s="8"/>
      <c r="J38" s="35"/>
      <c r="K38" s="11"/>
      <c r="L38" s="44"/>
    </row>
    <row r="39" spans="1:12" ht="15.75" thickBot="1" x14ac:dyDescent="0.3">
      <c r="A39" s="83"/>
      <c r="B39" s="84"/>
      <c r="C39" s="84"/>
      <c r="D39" s="42"/>
      <c r="E39" s="13"/>
      <c r="F39" s="8"/>
      <c r="G39" s="8"/>
      <c r="H39" s="8"/>
      <c r="I39" s="8"/>
      <c r="J39" s="35"/>
      <c r="K39" s="10"/>
      <c r="L39" s="36"/>
    </row>
    <row r="40" spans="1:12" ht="15.75" thickBot="1" x14ac:dyDescent="0.3">
      <c r="A40" s="80" t="s">
        <v>62</v>
      </c>
      <c r="B40" s="81"/>
      <c r="C40" s="81"/>
      <c r="D40" s="81"/>
      <c r="E40" s="81"/>
      <c r="F40" s="81"/>
      <c r="G40" s="81"/>
      <c r="H40" s="81"/>
      <c r="I40" s="81"/>
      <c r="J40" s="39">
        <f>SUM(J35:J39)</f>
        <v>0</v>
      </c>
      <c r="K40" s="39">
        <f>SUM(K35:K39)</f>
        <v>0</v>
      </c>
      <c r="L40" s="46">
        <f>J40+K40</f>
        <v>0</v>
      </c>
    </row>
    <row r="41" spans="1:12" x14ac:dyDescent="0.25">
      <c r="A41" s="78"/>
      <c r="B41" s="79"/>
      <c r="C41" s="79"/>
      <c r="D41" s="14"/>
      <c r="E41" s="24"/>
      <c r="F41" s="7"/>
      <c r="G41" s="7"/>
      <c r="H41" s="7"/>
      <c r="I41" s="7"/>
      <c r="J41" s="43"/>
      <c r="K41" s="11"/>
      <c r="L41" s="44"/>
    </row>
    <row r="42" spans="1:12" x14ac:dyDescent="0.25">
      <c r="A42" s="78"/>
      <c r="B42" s="79"/>
      <c r="C42" s="79"/>
      <c r="D42" s="14"/>
      <c r="E42" s="24"/>
      <c r="F42" s="7"/>
      <c r="G42" s="7"/>
      <c r="H42" s="7"/>
      <c r="I42" s="7"/>
      <c r="J42" s="43"/>
      <c r="K42" s="11"/>
      <c r="L42" s="44"/>
    </row>
    <row r="43" spans="1:12" x14ac:dyDescent="0.25">
      <c r="A43" s="85"/>
      <c r="B43" s="86"/>
      <c r="C43" s="86"/>
      <c r="D43" s="20"/>
      <c r="E43" s="21"/>
      <c r="F43" s="20"/>
      <c r="G43" s="20"/>
      <c r="H43" s="20"/>
      <c r="I43" s="20"/>
      <c r="J43" s="38"/>
      <c r="K43" s="22"/>
      <c r="L43" s="48"/>
    </row>
    <row r="44" spans="1:12" x14ac:dyDescent="0.25">
      <c r="A44" s="83"/>
      <c r="B44" s="84"/>
      <c r="C44" s="84"/>
      <c r="D44" s="42"/>
      <c r="E44" s="13"/>
      <c r="F44" s="8"/>
      <c r="G44" s="8"/>
      <c r="H44" s="8"/>
      <c r="I44" s="8"/>
      <c r="J44" s="35"/>
      <c r="K44" s="11"/>
      <c r="L44" s="44"/>
    </row>
    <row r="45" spans="1:12" ht="15.75" thickBot="1" x14ac:dyDescent="0.3">
      <c r="A45" s="78"/>
      <c r="B45" s="79"/>
      <c r="C45" s="79"/>
      <c r="D45" s="14"/>
      <c r="E45" s="24"/>
      <c r="F45" s="7"/>
      <c r="G45" s="7"/>
      <c r="H45" s="7"/>
      <c r="I45" s="7"/>
      <c r="J45" s="43"/>
      <c r="K45" s="11"/>
      <c r="L45" s="44"/>
    </row>
    <row r="46" spans="1:12" ht="15.75" thickBot="1" x14ac:dyDescent="0.3">
      <c r="A46" s="80" t="s">
        <v>68</v>
      </c>
      <c r="B46" s="81"/>
      <c r="C46" s="81"/>
      <c r="D46" s="81"/>
      <c r="E46" s="81"/>
      <c r="F46" s="81"/>
      <c r="G46" s="81"/>
      <c r="H46" s="81"/>
      <c r="I46" s="81"/>
      <c r="J46" s="39">
        <f>SUM(J41:J45)</f>
        <v>0</v>
      </c>
      <c r="K46" s="39">
        <f>SUM(K41:K45)</f>
        <v>0</v>
      </c>
      <c r="L46" s="46">
        <f>J46+K46</f>
        <v>0</v>
      </c>
    </row>
    <row r="47" spans="1:12" ht="30" customHeight="1" x14ac:dyDescent="0.25">
      <c r="A47" s="78"/>
      <c r="B47" s="79"/>
      <c r="C47" s="79"/>
      <c r="D47" s="14"/>
      <c r="E47" s="24"/>
      <c r="F47" s="7"/>
      <c r="G47" s="7"/>
      <c r="H47" s="7"/>
      <c r="I47" s="7"/>
      <c r="J47" s="43"/>
      <c r="K47" s="11"/>
      <c r="L47" s="44"/>
    </row>
    <row r="48" spans="1:12" x14ac:dyDescent="0.25">
      <c r="A48" s="78"/>
      <c r="B48" s="79"/>
      <c r="C48" s="79"/>
      <c r="D48" s="14"/>
      <c r="E48" s="24"/>
      <c r="F48" s="7"/>
      <c r="G48" s="7"/>
      <c r="H48" s="7"/>
      <c r="I48" s="7"/>
      <c r="J48" s="43"/>
      <c r="K48" s="11"/>
      <c r="L48" s="44"/>
    </row>
    <row r="49" spans="1:12" x14ac:dyDescent="0.25">
      <c r="A49" s="78"/>
      <c r="B49" s="79"/>
      <c r="C49" s="79"/>
      <c r="D49" s="14"/>
      <c r="E49" s="24"/>
      <c r="F49" s="7"/>
      <c r="G49" s="7"/>
      <c r="H49" s="7"/>
      <c r="I49" s="7"/>
      <c r="J49" s="43"/>
      <c r="K49" s="11"/>
      <c r="L49" s="44"/>
    </row>
    <row r="50" spans="1:12" x14ac:dyDescent="0.25">
      <c r="A50" s="85"/>
      <c r="B50" s="86"/>
      <c r="C50" s="86"/>
      <c r="D50" s="20"/>
      <c r="E50" s="21"/>
      <c r="F50" s="20"/>
      <c r="G50" s="20"/>
      <c r="H50" s="20"/>
      <c r="I50" s="20"/>
      <c r="J50" s="38"/>
      <c r="K50" s="22"/>
      <c r="L50" s="48"/>
    </row>
    <row r="51" spans="1:12" x14ac:dyDescent="0.25">
      <c r="A51" s="83"/>
      <c r="B51" s="84"/>
      <c r="C51" s="84"/>
      <c r="D51" s="42"/>
      <c r="E51" s="13"/>
      <c r="F51" s="8"/>
      <c r="G51" s="8"/>
      <c r="H51" s="8"/>
      <c r="I51" s="8"/>
      <c r="J51" s="35"/>
      <c r="K51" s="11"/>
      <c r="L51" s="44"/>
    </row>
    <row r="52" spans="1:12" ht="15.75" thickBot="1" x14ac:dyDescent="0.3">
      <c r="A52" s="78"/>
      <c r="B52" s="79"/>
      <c r="C52" s="79"/>
      <c r="D52" s="14"/>
      <c r="E52" s="24"/>
      <c r="F52" s="7"/>
      <c r="G52" s="7"/>
      <c r="H52" s="7"/>
      <c r="I52" s="7"/>
      <c r="J52" s="11"/>
      <c r="K52" s="11"/>
      <c r="L52" s="44"/>
    </row>
    <row r="53" spans="1:12" ht="15.75" thickBot="1" x14ac:dyDescent="0.3">
      <c r="A53" s="80" t="s">
        <v>73</v>
      </c>
      <c r="B53" s="81"/>
      <c r="C53" s="81"/>
      <c r="D53" s="81"/>
      <c r="E53" s="81"/>
      <c r="F53" s="81"/>
      <c r="G53" s="81"/>
      <c r="H53" s="81"/>
      <c r="I53" s="81"/>
      <c r="J53" s="39">
        <f>SUM(J48:J52)</f>
        <v>0</v>
      </c>
      <c r="K53" s="39">
        <f>SUM(K48:K52)</f>
        <v>0</v>
      </c>
      <c r="L53" s="46">
        <f>J53+K53</f>
        <v>0</v>
      </c>
    </row>
    <row r="54" spans="1:12" x14ac:dyDescent="0.25">
      <c r="A54" s="78"/>
      <c r="B54" s="79"/>
      <c r="C54" s="79"/>
      <c r="D54" s="14"/>
      <c r="E54" s="24"/>
      <c r="F54" s="7"/>
      <c r="G54" s="7"/>
      <c r="H54" s="7"/>
      <c r="I54" s="7"/>
      <c r="J54" s="43"/>
      <c r="K54" s="11"/>
      <c r="L54" s="44"/>
    </row>
    <row r="55" spans="1:12" x14ac:dyDescent="0.25">
      <c r="A55" s="78"/>
      <c r="B55" s="79"/>
      <c r="C55" s="79"/>
      <c r="D55" s="14"/>
      <c r="E55" s="24"/>
      <c r="F55" s="7"/>
      <c r="G55" s="7"/>
      <c r="H55" s="7"/>
      <c r="I55" s="7"/>
      <c r="J55" s="43"/>
      <c r="K55" s="11"/>
      <c r="L55" s="44"/>
    </row>
    <row r="56" spans="1:12" x14ac:dyDescent="0.25">
      <c r="A56" s="78"/>
      <c r="B56" s="79"/>
      <c r="C56" s="79"/>
      <c r="D56" s="14"/>
      <c r="E56" s="24"/>
      <c r="F56" s="7"/>
      <c r="G56" s="7"/>
      <c r="H56" s="7"/>
      <c r="I56" s="7"/>
      <c r="J56" s="43"/>
      <c r="K56" s="11"/>
      <c r="L56" s="44"/>
    </row>
    <row r="57" spans="1:12" x14ac:dyDescent="0.25">
      <c r="A57" s="78"/>
      <c r="B57" s="79"/>
      <c r="C57" s="79"/>
      <c r="D57" s="14"/>
      <c r="E57" s="24"/>
      <c r="F57" s="7"/>
      <c r="G57" s="7"/>
      <c r="H57" s="7"/>
      <c r="I57" s="7"/>
      <c r="J57" s="43"/>
      <c r="K57" s="11"/>
      <c r="L57" s="44"/>
    </row>
    <row r="58" spans="1:12" ht="15.75" thickBot="1" x14ac:dyDescent="0.3">
      <c r="A58" s="78"/>
      <c r="B58" s="79"/>
      <c r="C58" s="79"/>
      <c r="D58" s="14"/>
      <c r="E58" s="24"/>
      <c r="F58" s="7"/>
      <c r="G58" s="7"/>
      <c r="H58" s="7"/>
      <c r="I58" s="7"/>
      <c r="J58" s="43"/>
      <c r="K58" s="41"/>
      <c r="L58" s="44"/>
    </row>
    <row r="59" spans="1:12" ht="15.75" thickBot="1" x14ac:dyDescent="0.3">
      <c r="A59" s="80" t="s">
        <v>78</v>
      </c>
      <c r="B59" s="81"/>
      <c r="C59" s="81"/>
      <c r="D59" s="81"/>
      <c r="E59" s="81"/>
      <c r="F59" s="81"/>
      <c r="G59" s="81"/>
      <c r="H59" s="81"/>
      <c r="I59" s="82"/>
      <c r="J59" s="39">
        <f>SUM(J52:J58)</f>
        <v>0</v>
      </c>
      <c r="K59" s="39">
        <f>SUM(K52:K58)</f>
        <v>0</v>
      </c>
      <c r="L59" s="46">
        <f>J59+K59</f>
        <v>0</v>
      </c>
    </row>
    <row r="60" spans="1:12" x14ac:dyDescent="0.25">
      <c r="A60" s="78"/>
      <c r="B60" s="79"/>
      <c r="C60" s="79"/>
      <c r="D60" s="14"/>
      <c r="E60" s="24"/>
      <c r="F60" s="7"/>
      <c r="G60" s="7"/>
      <c r="H60" s="7"/>
      <c r="I60" s="7"/>
      <c r="J60" s="43"/>
      <c r="K60" s="11"/>
      <c r="L60" s="44"/>
    </row>
    <row r="61" spans="1:12" x14ac:dyDescent="0.25">
      <c r="A61" s="78"/>
      <c r="B61" s="79"/>
      <c r="C61" s="79"/>
      <c r="D61" s="14"/>
      <c r="E61" s="24"/>
      <c r="F61" s="7"/>
      <c r="G61" s="7"/>
      <c r="H61" s="7"/>
      <c r="I61" s="7"/>
      <c r="J61" s="49">
        <f>J10+J12+J14+J18+J20+J22+J28+J34+J40+J46+J53+J59</f>
        <v>50375.479999999996</v>
      </c>
      <c r="K61" s="49">
        <f>K10+K12+K14+K18+K20+K22+K28+K34+K40+K46+K53+K59</f>
        <v>6526.01</v>
      </c>
      <c r="L61" s="50">
        <f>L10+L12+L14+L18+L20+L22+L28+L34+L40+L46+L53+L59</f>
        <v>56901.49</v>
      </c>
    </row>
    <row r="62" spans="1:12" ht="15.75" thickBot="1" x14ac:dyDescent="0.3">
      <c r="A62" s="76"/>
      <c r="B62" s="77"/>
      <c r="C62" s="77"/>
      <c r="D62" s="16"/>
      <c r="E62" s="25"/>
      <c r="F62" s="9"/>
      <c r="G62" s="9"/>
      <c r="H62" s="9"/>
      <c r="I62" s="9"/>
      <c r="J62" s="51"/>
      <c r="K62" s="12"/>
      <c r="L62" s="52"/>
    </row>
  </sheetData>
  <mergeCells count="59">
    <mergeCell ref="A60:C60"/>
    <mergeCell ref="A61:C61"/>
    <mergeCell ref="A62:C62"/>
    <mergeCell ref="A46:I46"/>
    <mergeCell ref="A53:I53"/>
    <mergeCell ref="A57:C57"/>
    <mergeCell ref="A58:C58"/>
    <mergeCell ref="A59:I59"/>
    <mergeCell ref="A54:C54"/>
    <mergeCell ref="A55:C55"/>
    <mergeCell ref="A56:C56"/>
    <mergeCell ref="A49:C49"/>
    <mergeCell ref="A50:C50"/>
    <mergeCell ref="A51:C51"/>
    <mergeCell ref="A52:C52"/>
    <mergeCell ref="A48:C48"/>
    <mergeCell ref="A14:I14"/>
    <mergeCell ref="A18:I18"/>
    <mergeCell ref="A20:I20"/>
    <mergeCell ref="A22:I22"/>
    <mergeCell ref="A28:I28"/>
    <mergeCell ref="A17:C17"/>
    <mergeCell ref="A19:C19"/>
    <mergeCell ref="A15:C15"/>
    <mergeCell ref="A16:C16"/>
    <mergeCell ref="A45:C45"/>
    <mergeCell ref="A47:C47"/>
    <mergeCell ref="A41:C41"/>
    <mergeCell ref="A30:C30"/>
    <mergeCell ref="A31:C31"/>
    <mergeCell ref="A32:C32"/>
    <mergeCell ref="A33:C33"/>
    <mergeCell ref="A35:C35"/>
    <mergeCell ref="A36:C36"/>
    <mergeCell ref="A37:C37"/>
    <mergeCell ref="A38:C38"/>
    <mergeCell ref="A39:C39"/>
    <mergeCell ref="A34:I34"/>
    <mergeCell ref="A40:I40"/>
    <mergeCell ref="A42:C42"/>
    <mergeCell ref="A43:C43"/>
    <mergeCell ref="A44:C44"/>
    <mergeCell ref="A29:C29"/>
    <mergeCell ref="A23:C23"/>
    <mergeCell ref="A24:C24"/>
    <mergeCell ref="A21:C21"/>
    <mergeCell ref="A25:C25"/>
    <mergeCell ref="A26:C26"/>
    <mergeCell ref="A27:C27"/>
    <mergeCell ref="A13:C13"/>
    <mergeCell ref="A12:I12"/>
    <mergeCell ref="H5:L5"/>
    <mergeCell ref="A6:C6"/>
    <mergeCell ref="A7:C7"/>
    <mergeCell ref="A8:C8"/>
    <mergeCell ref="A11:C11"/>
    <mergeCell ref="A5:F5"/>
    <mergeCell ref="A9:C9"/>
    <mergeCell ref="A10:I10"/>
  </mergeCells>
  <pageMargins left="0.31496062992125984" right="0.31496062992125984" top="0.35433070866141736" bottom="0.19685039370078741" header="0.31496062992125984" footer="0.31496062992125984"/>
  <pageSetup scale="60" orientation="landscape" horizontalDpi="300" verticalDpi="300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4:L58"/>
  <sheetViews>
    <sheetView view="pageBreakPreview" zoomScale="80" zoomScaleNormal="100" zoomScaleSheetLayoutView="80" workbookViewId="0">
      <pane ySplit="6" topLeftCell="A19" activePane="bottomLeft" state="frozen"/>
      <selection pane="bottomLeft" activeCell="L22" sqref="L22"/>
    </sheetView>
  </sheetViews>
  <sheetFormatPr baseColWidth="10" defaultColWidth="4" defaultRowHeight="15" x14ac:dyDescent="0.25"/>
  <cols>
    <col min="1" max="1" width="18.85546875" customWidth="1"/>
    <col min="2" max="2" width="18.7109375" customWidth="1"/>
    <col min="3" max="3" width="43.28515625" customWidth="1"/>
    <col min="4" max="4" width="18" customWidth="1"/>
    <col min="5" max="5" width="13.85546875" style="6" customWidth="1"/>
    <col min="6" max="6" width="17.7109375" style="6" customWidth="1"/>
    <col min="7" max="7" width="12.7109375" style="6" bestFit="1" customWidth="1"/>
    <col min="8" max="8" width="16.5703125" style="6" customWidth="1"/>
    <col min="9" max="10" width="13.7109375" style="6" customWidth="1"/>
    <col min="11" max="11" width="10.5703125" style="6" customWidth="1"/>
    <col min="12" max="12" width="17" customWidth="1"/>
  </cols>
  <sheetData>
    <row r="4" spans="1:12" ht="15.75" thickBot="1" x14ac:dyDescent="0.3"/>
    <row r="5" spans="1:12" ht="15" customHeight="1" thickBot="1" x14ac:dyDescent="0.3">
      <c r="A5" s="87" t="s">
        <v>16</v>
      </c>
      <c r="B5" s="88"/>
      <c r="C5" s="88"/>
      <c r="D5" s="88"/>
      <c r="E5" s="88"/>
      <c r="F5" s="89"/>
      <c r="G5" s="33"/>
      <c r="H5" s="87" t="s">
        <v>21</v>
      </c>
      <c r="I5" s="88"/>
      <c r="J5" s="88"/>
      <c r="K5" s="88"/>
      <c r="L5" s="89"/>
    </row>
    <row r="6" spans="1:12" s="2" customFormat="1" ht="54" customHeight="1" thickBot="1" x14ac:dyDescent="0.3">
      <c r="A6" s="109" t="s">
        <v>3</v>
      </c>
      <c r="B6" s="110"/>
      <c r="C6" s="110"/>
      <c r="D6" s="5" t="s">
        <v>8</v>
      </c>
      <c r="E6" s="5" t="s">
        <v>7</v>
      </c>
      <c r="F6" s="5" t="s">
        <v>5</v>
      </c>
      <c r="G6" s="5" t="s">
        <v>44</v>
      </c>
      <c r="H6" s="5" t="s">
        <v>50</v>
      </c>
      <c r="I6" s="5" t="s">
        <v>0</v>
      </c>
      <c r="J6" s="5" t="s">
        <v>38</v>
      </c>
      <c r="K6" s="5" t="s">
        <v>39</v>
      </c>
      <c r="L6" s="5" t="s">
        <v>56</v>
      </c>
    </row>
    <row r="7" spans="1:12" ht="15.75" thickBot="1" x14ac:dyDescent="0.3">
      <c r="A7" s="95"/>
      <c r="B7" s="96"/>
      <c r="C7" s="96"/>
      <c r="D7" s="17"/>
      <c r="E7" s="19"/>
      <c r="F7" s="17"/>
      <c r="G7" s="17"/>
      <c r="H7" s="17"/>
      <c r="I7" s="17"/>
      <c r="J7" s="37"/>
      <c r="K7" s="18"/>
      <c r="L7" s="47"/>
    </row>
    <row r="8" spans="1:12" ht="15.75" thickBot="1" x14ac:dyDescent="0.3">
      <c r="A8" s="80" t="s">
        <v>88</v>
      </c>
      <c r="B8" s="81"/>
      <c r="C8" s="81"/>
      <c r="D8" s="81"/>
      <c r="E8" s="81"/>
      <c r="F8" s="81"/>
      <c r="G8" s="81"/>
      <c r="H8" s="81"/>
      <c r="I8" s="81"/>
      <c r="J8" s="39">
        <f>SUM(J7:J7)</f>
        <v>0</v>
      </c>
      <c r="K8" s="39">
        <f>SUM(K7:K7)</f>
        <v>0</v>
      </c>
      <c r="L8" s="46">
        <f>J8+K8</f>
        <v>0</v>
      </c>
    </row>
    <row r="9" spans="1:12" ht="15.75" thickBot="1" x14ac:dyDescent="0.3">
      <c r="A9" s="95"/>
      <c r="B9" s="96"/>
      <c r="C9" s="96"/>
      <c r="D9" s="17"/>
      <c r="E9" s="19"/>
      <c r="F9" s="17"/>
      <c r="G9" s="17"/>
      <c r="H9" s="17"/>
      <c r="I9" s="17"/>
      <c r="J9" s="37"/>
      <c r="K9" s="18"/>
      <c r="L9" s="47"/>
    </row>
    <row r="10" spans="1:12" ht="15.75" thickBot="1" x14ac:dyDescent="0.3">
      <c r="A10" s="80" t="s">
        <v>90</v>
      </c>
      <c r="B10" s="81"/>
      <c r="C10" s="81"/>
      <c r="D10" s="81"/>
      <c r="E10" s="81"/>
      <c r="F10" s="81"/>
      <c r="G10" s="81"/>
      <c r="H10" s="81"/>
      <c r="I10" s="81"/>
      <c r="J10" s="39">
        <f>SUM(J9:J9)</f>
        <v>0</v>
      </c>
      <c r="K10" s="39">
        <f>SUM(K9:K9)</f>
        <v>0</v>
      </c>
      <c r="L10" s="46">
        <f>J10+K10</f>
        <v>0</v>
      </c>
    </row>
    <row r="11" spans="1:12" ht="15.75" thickBot="1" x14ac:dyDescent="0.3">
      <c r="A11" s="95"/>
      <c r="B11" s="96"/>
      <c r="C11" s="96"/>
      <c r="D11" s="17"/>
      <c r="E11" s="19"/>
      <c r="F11" s="17"/>
      <c r="G11" s="17"/>
      <c r="H11" s="17"/>
      <c r="I11" s="17"/>
      <c r="J11" s="37"/>
      <c r="K11" s="18"/>
      <c r="L11" s="47"/>
    </row>
    <row r="12" spans="1:12" ht="15.75" thickBot="1" x14ac:dyDescent="0.3">
      <c r="A12" s="80" t="s">
        <v>91</v>
      </c>
      <c r="B12" s="81"/>
      <c r="C12" s="81"/>
      <c r="D12" s="81"/>
      <c r="E12" s="81"/>
      <c r="F12" s="81"/>
      <c r="G12" s="81"/>
      <c r="H12" s="81"/>
      <c r="I12" s="81"/>
      <c r="J12" s="39">
        <f>SUM(J11:J11)</f>
        <v>0</v>
      </c>
      <c r="K12" s="39">
        <f>SUM(K11:K11)</f>
        <v>0</v>
      </c>
      <c r="L12" s="46">
        <f>J12+K12</f>
        <v>0</v>
      </c>
    </row>
    <row r="13" spans="1:12" ht="15.75" thickBot="1" x14ac:dyDescent="0.3">
      <c r="A13" s="95"/>
      <c r="B13" s="96"/>
      <c r="C13" s="96"/>
      <c r="D13" s="17"/>
      <c r="E13" s="19"/>
      <c r="F13" s="17"/>
      <c r="G13" s="17"/>
      <c r="H13" s="17"/>
      <c r="I13" s="17"/>
      <c r="J13" s="37"/>
      <c r="K13" s="18"/>
      <c r="L13" s="47"/>
    </row>
    <row r="14" spans="1:12" ht="15.75" thickBot="1" x14ac:dyDescent="0.3">
      <c r="A14" s="80" t="s">
        <v>92</v>
      </c>
      <c r="B14" s="81"/>
      <c r="C14" s="81"/>
      <c r="D14" s="81"/>
      <c r="E14" s="81"/>
      <c r="F14" s="81"/>
      <c r="G14" s="81"/>
      <c r="H14" s="81"/>
      <c r="I14" s="81"/>
      <c r="J14" s="39">
        <f>SUM(J13:J13)</f>
        <v>0</v>
      </c>
      <c r="K14" s="39">
        <f>SUM(K13:K13)</f>
        <v>0</v>
      </c>
      <c r="L14" s="46">
        <f>J14+K14</f>
        <v>0</v>
      </c>
    </row>
    <row r="15" spans="1:12" ht="15.75" thickBot="1" x14ac:dyDescent="0.3">
      <c r="A15" s="95"/>
      <c r="B15" s="96"/>
      <c r="C15" s="96"/>
      <c r="D15" s="17"/>
      <c r="E15" s="19"/>
      <c r="F15" s="17"/>
      <c r="G15" s="17"/>
      <c r="H15" s="17"/>
      <c r="I15" s="17"/>
      <c r="J15" s="37"/>
      <c r="K15" s="18"/>
      <c r="L15" s="47"/>
    </row>
    <row r="16" spans="1:12" ht="15.75" thickBot="1" x14ac:dyDescent="0.3">
      <c r="A16" s="80" t="s">
        <v>26</v>
      </c>
      <c r="B16" s="81"/>
      <c r="C16" s="81"/>
      <c r="D16" s="81"/>
      <c r="E16" s="81"/>
      <c r="F16" s="81"/>
      <c r="G16" s="81"/>
      <c r="H16" s="81"/>
      <c r="I16" s="81"/>
      <c r="J16" s="39">
        <f>SUM(J15:J15)</f>
        <v>0</v>
      </c>
      <c r="K16" s="39">
        <f>SUM(K15:K15)</f>
        <v>0</v>
      </c>
      <c r="L16" s="46">
        <f>J16+K16</f>
        <v>0</v>
      </c>
    </row>
    <row r="17" spans="1:12" ht="15.75" thickBot="1" x14ac:dyDescent="0.3">
      <c r="A17" s="78"/>
      <c r="B17" s="79"/>
      <c r="C17" s="79"/>
      <c r="D17" s="14"/>
      <c r="E17" s="24"/>
      <c r="F17" s="7"/>
      <c r="G17" s="7"/>
      <c r="H17" s="7"/>
      <c r="I17" s="7"/>
      <c r="J17" s="43"/>
      <c r="K17" s="11"/>
      <c r="L17" s="44"/>
    </row>
    <row r="18" spans="1:12" ht="15.75" thickBot="1" x14ac:dyDescent="0.3">
      <c r="A18" s="80" t="s">
        <v>89</v>
      </c>
      <c r="B18" s="81"/>
      <c r="C18" s="81"/>
      <c r="D18" s="81"/>
      <c r="E18" s="81"/>
      <c r="F18" s="81"/>
      <c r="G18" s="81"/>
      <c r="H18" s="81"/>
      <c r="I18" s="81"/>
      <c r="J18" s="39">
        <f>SUM(J17:J17)</f>
        <v>0</v>
      </c>
      <c r="K18" s="39">
        <f>SUM(K17:K17)</f>
        <v>0</v>
      </c>
      <c r="L18" s="46">
        <f>J18+K18</f>
        <v>0</v>
      </c>
    </row>
    <row r="19" spans="1:12" x14ac:dyDescent="0.25">
      <c r="A19" s="78"/>
      <c r="B19" s="79"/>
      <c r="C19" s="79"/>
      <c r="D19" s="14"/>
      <c r="E19" s="24"/>
      <c r="F19" s="7"/>
      <c r="G19" s="7"/>
      <c r="H19" s="7"/>
      <c r="I19" s="7"/>
      <c r="J19" s="43"/>
      <c r="K19" s="11"/>
      <c r="L19" s="44"/>
    </row>
    <row r="20" spans="1:12" x14ac:dyDescent="0.25">
      <c r="A20" s="78"/>
      <c r="B20" s="79"/>
      <c r="C20" s="79"/>
      <c r="D20" s="14"/>
      <c r="E20" s="24"/>
      <c r="F20" s="7"/>
      <c r="G20" s="7"/>
      <c r="H20" s="7"/>
      <c r="I20" s="7"/>
      <c r="J20" s="43"/>
      <c r="K20" s="11"/>
      <c r="L20" s="44"/>
    </row>
    <row r="21" spans="1:12" x14ac:dyDescent="0.25">
      <c r="A21" s="78"/>
      <c r="B21" s="79"/>
      <c r="C21" s="79"/>
      <c r="D21" s="14"/>
      <c r="E21" s="24"/>
      <c r="F21" s="7"/>
      <c r="G21" s="7"/>
      <c r="H21" s="7"/>
      <c r="I21" s="7"/>
      <c r="J21" s="43"/>
      <c r="K21" s="11"/>
      <c r="L21" s="44"/>
    </row>
    <row r="22" spans="1:12" x14ac:dyDescent="0.25">
      <c r="A22" s="85"/>
      <c r="B22" s="86"/>
      <c r="C22" s="86"/>
      <c r="D22" s="20"/>
      <c r="E22" s="21"/>
      <c r="F22" s="20"/>
      <c r="G22" s="20"/>
      <c r="H22" s="20"/>
      <c r="I22" s="20"/>
      <c r="J22" s="38"/>
      <c r="K22" s="22"/>
      <c r="L22" s="48"/>
    </row>
    <row r="23" spans="1:12" ht="15.75" thickBot="1" x14ac:dyDescent="0.3">
      <c r="A23" s="78"/>
      <c r="B23" s="79"/>
      <c r="C23" s="79"/>
      <c r="D23" s="14"/>
      <c r="E23" s="24"/>
      <c r="F23" s="7"/>
      <c r="G23" s="7"/>
      <c r="H23" s="7"/>
      <c r="I23" s="7"/>
      <c r="J23" s="43"/>
      <c r="K23" s="11"/>
      <c r="L23" s="44"/>
    </row>
    <row r="24" spans="1:12" ht="15.75" thickBot="1" x14ac:dyDescent="0.3">
      <c r="A24" s="80" t="s">
        <v>52</v>
      </c>
      <c r="B24" s="81"/>
      <c r="C24" s="81"/>
      <c r="D24" s="81"/>
      <c r="E24" s="81"/>
      <c r="F24" s="81"/>
      <c r="G24" s="81"/>
      <c r="H24" s="81"/>
      <c r="I24" s="81"/>
      <c r="J24" s="39">
        <f>SUM(J19:J23)</f>
        <v>0</v>
      </c>
      <c r="K24" s="39">
        <f>SUM(K19:K23)</f>
        <v>0</v>
      </c>
      <c r="L24" s="46">
        <f>J24+K24</f>
        <v>0</v>
      </c>
    </row>
    <row r="25" spans="1:12" x14ac:dyDescent="0.25">
      <c r="A25" s="78"/>
      <c r="B25" s="79"/>
      <c r="C25" s="79"/>
      <c r="D25" s="14"/>
      <c r="E25" s="24"/>
      <c r="F25" s="7"/>
      <c r="G25" s="7"/>
      <c r="H25" s="7"/>
      <c r="I25" s="7"/>
      <c r="J25" s="43"/>
      <c r="K25" s="11"/>
      <c r="L25" s="44"/>
    </row>
    <row r="26" spans="1:12" x14ac:dyDescent="0.25">
      <c r="A26" s="78"/>
      <c r="B26" s="79"/>
      <c r="C26" s="79"/>
      <c r="D26" s="14"/>
      <c r="E26" s="24"/>
      <c r="F26" s="7"/>
      <c r="G26" s="7"/>
      <c r="H26" s="7"/>
      <c r="I26" s="7"/>
      <c r="J26" s="43"/>
      <c r="K26" s="11"/>
      <c r="L26" s="44"/>
    </row>
    <row r="27" spans="1:12" x14ac:dyDescent="0.25">
      <c r="A27" s="85"/>
      <c r="B27" s="86"/>
      <c r="C27" s="86"/>
      <c r="D27" s="20"/>
      <c r="E27" s="21"/>
      <c r="F27" s="20"/>
      <c r="G27" s="20"/>
      <c r="H27" s="20"/>
      <c r="I27" s="20"/>
      <c r="J27" s="38"/>
      <c r="K27" s="22"/>
      <c r="L27" s="48"/>
    </row>
    <row r="28" spans="1:12" x14ac:dyDescent="0.25">
      <c r="A28" s="83"/>
      <c r="B28" s="84"/>
      <c r="C28" s="84"/>
      <c r="D28" s="42"/>
      <c r="E28" s="13"/>
      <c r="F28" s="8"/>
      <c r="G28" s="8"/>
      <c r="H28" s="8"/>
      <c r="I28" s="8"/>
      <c r="J28" s="35"/>
      <c r="K28" s="11"/>
      <c r="L28" s="44"/>
    </row>
    <row r="29" spans="1:12" ht="15.75" thickBot="1" x14ac:dyDescent="0.3">
      <c r="A29" s="78"/>
      <c r="B29" s="79"/>
      <c r="C29" s="79"/>
      <c r="D29" s="14"/>
      <c r="E29" s="24"/>
      <c r="F29" s="7"/>
      <c r="G29" s="7"/>
      <c r="H29" s="7"/>
      <c r="I29" s="7"/>
      <c r="J29" s="43"/>
      <c r="K29" s="11"/>
      <c r="L29" s="44"/>
    </row>
    <row r="30" spans="1:12" ht="15.75" thickBot="1" x14ac:dyDescent="0.3">
      <c r="A30" s="80" t="s">
        <v>55</v>
      </c>
      <c r="B30" s="81"/>
      <c r="C30" s="81"/>
      <c r="D30" s="81"/>
      <c r="E30" s="81"/>
      <c r="F30" s="81"/>
      <c r="G30" s="81"/>
      <c r="H30" s="81"/>
      <c r="I30" s="81"/>
      <c r="J30" s="39">
        <f>SUM(J25:J29)</f>
        <v>0</v>
      </c>
      <c r="K30" s="39">
        <f>SUM(K25:K29)</f>
        <v>0</v>
      </c>
      <c r="L30" s="46">
        <f>J30+K30</f>
        <v>0</v>
      </c>
    </row>
    <row r="31" spans="1:12" x14ac:dyDescent="0.25">
      <c r="A31" s="78"/>
      <c r="B31" s="79"/>
      <c r="C31" s="79"/>
      <c r="D31" s="14"/>
      <c r="E31" s="24"/>
      <c r="F31" s="7"/>
      <c r="G31" s="7"/>
      <c r="H31" s="7"/>
      <c r="I31" s="7"/>
      <c r="J31" s="43"/>
      <c r="K31" s="11"/>
      <c r="L31" s="44"/>
    </row>
    <row r="32" spans="1:12" x14ac:dyDescent="0.25">
      <c r="A32" s="78"/>
      <c r="B32" s="79"/>
      <c r="C32" s="79"/>
      <c r="D32" s="14"/>
      <c r="E32" s="24"/>
      <c r="F32" s="7"/>
      <c r="G32" s="7"/>
      <c r="H32" s="7"/>
      <c r="I32" s="7"/>
      <c r="J32" s="43"/>
      <c r="K32" s="11"/>
      <c r="L32" s="44"/>
    </row>
    <row r="33" spans="1:12" x14ac:dyDescent="0.25">
      <c r="A33" s="85"/>
      <c r="B33" s="86"/>
      <c r="C33" s="86"/>
      <c r="D33" s="20"/>
      <c r="E33" s="21"/>
      <c r="F33" s="20"/>
      <c r="G33" s="20"/>
      <c r="H33" s="20"/>
      <c r="I33" s="20"/>
      <c r="J33" s="38"/>
      <c r="K33" s="22"/>
      <c r="L33" s="48"/>
    </row>
    <row r="34" spans="1:12" x14ac:dyDescent="0.25">
      <c r="A34" s="83"/>
      <c r="B34" s="84"/>
      <c r="C34" s="84"/>
      <c r="D34" s="42"/>
      <c r="E34" s="13"/>
      <c r="F34" s="8"/>
      <c r="G34" s="8"/>
      <c r="H34" s="8"/>
      <c r="I34" s="8"/>
      <c r="J34" s="35"/>
      <c r="K34" s="11"/>
      <c r="L34" s="44"/>
    </row>
    <row r="35" spans="1:12" ht="15.75" thickBot="1" x14ac:dyDescent="0.3">
      <c r="A35" s="83"/>
      <c r="B35" s="84"/>
      <c r="C35" s="84"/>
      <c r="D35" s="42"/>
      <c r="E35" s="13"/>
      <c r="F35" s="8"/>
      <c r="G35" s="8"/>
      <c r="H35" s="8"/>
      <c r="I35" s="8"/>
      <c r="J35" s="35"/>
      <c r="K35" s="10"/>
      <c r="L35" s="36"/>
    </row>
    <row r="36" spans="1:12" ht="15.75" thickBot="1" x14ac:dyDescent="0.3">
      <c r="A36" s="80" t="s">
        <v>62</v>
      </c>
      <c r="B36" s="81"/>
      <c r="C36" s="81"/>
      <c r="D36" s="81"/>
      <c r="E36" s="81"/>
      <c r="F36" s="81"/>
      <c r="G36" s="81"/>
      <c r="H36" s="81"/>
      <c r="I36" s="81"/>
      <c r="J36" s="39">
        <f>SUM(J31:J35)</f>
        <v>0</v>
      </c>
      <c r="K36" s="39">
        <f>SUM(K31:K35)</f>
        <v>0</v>
      </c>
      <c r="L36" s="46">
        <f>J36+K36</f>
        <v>0</v>
      </c>
    </row>
    <row r="37" spans="1:12" x14ac:dyDescent="0.25">
      <c r="A37" s="78"/>
      <c r="B37" s="79"/>
      <c r="C37" s="79"/>
      <c r="D37" s="14"/>
      <c r="E37" s="24"/>
      <c r="F37" s="7"/>
      <c r="G37" s="7"/>
      <c r="H37" s="7"/>
      <c r="I37" s="7"/>
      <c r="J37" s="43"/>
      <c r="K37" s="11"/>
      <c r="L37" s="44"/>
    </row>
    <row r="38" spans="1:12" x14ac:dyDescent="0.25">
      <c r="A38" s="78"/>
      <c r="B38" s="79"/>
      <c r="C38" s="79"/>
      <c r="D38" s="14"/>
      <c r="E38" s="24"/>
      <c r="F38" s="7"/>
      <c r="G38" s="7"/>
      <c r="H38" s="7"/>
      <c r="I38" s="7"/>
      <c r="J38" s="43"/>
      <c r="K38" s="11"/>
      <c r="L38" s="44"/>
    </row>
    <row r="39" spans="1:12" x14ac:dyDescent="0.25">
      <c r="A39" s="85"/>
      <c r="B39" s="86"/>
      <c r="C39" s="86"/>
      <c r="D39" s="20"/>
      <c r="E39" s="21"/>
      <c r="F39" s="20"/>
      <c r="G39" s="20"/>
      <c r="H39" s="20"/>
      <c r="I39" s="20"/>
      <c r="J39" s="38"/>
      <c r="K39" s="22"/>
      <c r="L39" s="48"/>
    </row>
    <row r="40" spans="1:12" x14ac:dyDescent="0.25">
      <c r="A40" s="83"/>
      <c r="B40" s="84"/>
      <c r="C40" s="84"/>
      <c r="D40" s="42"/>
      <c r="E40" s="13"/>
      <c r="F40" s="8"/>
      <c r="G40" s="8"/>
      <c r="H40" s="8"/>
      <c r="I40" s="8"/>
      <c r="J40" s="35"/>
      <c r="K40" s="11"/>
      <c r="L40" s="44"/>
    </row>
    <row r="41" spans="1:12" ht="15.75" thickBot="1" x14ac:dyDescent="0.3">
      <c r="A41" s="78"/>
      <c r="B41" s="79"/>
      <c r="C41" s="79"/>
      <c r="D41" s="14"/>
      <c r="E41" s="24"/>
      <c r="F41" s="7"/>
      <c r="G41" s="7"/>
      <c r="H41" s="7"/>
      <c r="I41" s="7"/>
      <c r="J41" s="43"/>
      <c r="K41" s="11"/>
      <c r="L41" s="44"/>
    </row>
    <row r="42" spans="1:12" ht="15.75" thickBot="1" x14ac:dyDescent="0.3">
      <c r="A42" s="80" t="s">
        <v>68</v>
      </c>
      <c r="B42" s="81"/>
      <c r="C42" s="81"/>
      <c r="D42" s="81"/>
      <c r="E42" s="81"/>
      <c r="F42" s="81"/>
      <c r="G42" s="81"/>
      <c r="H42" s="81"/>
      <c r="I42" s="81"/>
      <c r="J42" s="39">
        <f>SUM(J37:J41)</f>
        <v>0</v>
      </c>
      <c r="K42" s="39">
        <f>SUM(K37:K41)</f>
        <v>0</v>
      </c>
      <c r="L42" s="46">
        <f>J42+K42</f>
        <v>0</v>
      </c>
    </row>
    <row r="43" spans="1:12" x14ac:dyDescent="0.25">
      <c r="A43" s="78"/>
      <c r="B43" s="79"/>
      <c r="C43" s="79"/>
      <c r="D43" s="14"/>
      <c r="E43" s="24"/>
      <c r="F43" s="7"/>
      <c r="G43" s="7"/>
      <c r="H43" s="7"/>
      <c r="I43" s="7"/>
      <c r="J43" s="43"/>
      <c r="K43" s="11"/>
      <c r="L43" s="44"/>
    </row>
    <row r="44" spans="1:12" x14ac:dyDescent="0.25">
      <c r="A44" s="78"/>
      <c r="B44" s="79"/>
      <c r="C44" s="79"/>
      <c r="D44" s="14"/>
      <c r="E44" s="24"/>
      <c r="F44" s="7"/>
      <c r="G44" s="7"/>
      <c r="H44" s="7"/>
      <c r="I44" s="7"/>
      <c r="J44" s="43"/>
      <c r="K44" s="11"/>
      <c r="L44" s="44"/>
    </row>
    <row r="45" spans="1:12" x14ac:dyDescent="0.25">
      <c r="A45" s="78"/>
      <c r="B45" s="79"/>
      <c r="C45" s="79"/>
      <c r="D45" s="14"/>
      <c r="E45" s="24"/>
      <c r="F45" s="7"/>
      <c r="G45" s="7"/>
      <c r="H45" s="7"/>
      <c r="I45" s="7"/>
      <c r="J45" s="43"/>
      <c r="K45" s="11"/>
      <c r="L45" s="44"/>
    </row>
    <row r="46" spans="1:12" x14ac:dyDescent="0.25">
      <c r="A46" s="85"/>
      <c r="B46" s="86"/>
      <c r="C46" s="86"/>
      <c r="D46" s="20"/>
      <c r="E46" s="21"/>
      <c r="F46" s="20"/>
      <c r="G46" s="20"/>
      <c r="H46" s="20"/>
      <c r="I46" s="20"/>
      <c r="J46" s="38"/>
      <c r="K46" s="22"/>
      <c r="L46" s="48"/>
    </row>
    <row r="47" spans="1:12" x14ac:dyDescent="0.25">
      <c r="A47" s="83"/>
      <c r="B47" s="84"/>
      <c r="C47" s="84"/>
      <c r="D47" s="42"/>
      <c r="E47" s="13"/>
      <c r="F47" s="8"/>
      <c r="G47" s="8"/>
      <c r="H47" s="8"/>
      <c r="I47" s="8"/>
      <c r="J47" s="35"/>
      <c r="K47" s="11"/>
      <c r="L47" s="44"/>
    </row>
    <row r="48" spans="1:12" ht="15.75" thickBot="1" x14ac:dyDescent="0.3">
      <c r="A48" s="78"/>
      <c r="B48" s="79"/>
      <c r="C48" s="79"/>
      <c r="D48" s="14"/>
      <c r="E48" s="24"/>
      <c r="F48" s="7"/>
      <c r="G48" s="7"/>
      <c r="H48" s="7"/>
      <c r="I48" s="7"/>
      <c r="J48" s="11"/>
      <c r="K48" s="11"/>
      <c r="L48" s="44"/>
    </row>
    <row r="49" spans="1:12" ht="15.75" thickBot="1" x14ac:dyDescent="0.3">
      <c r="A49" s="80" t="s">
        <v>73</v>
      </c>
      <c r="B49" s="81"/>
      <c r="C49" s="81"/>
      <c r="D49" s="81"/>
      <c r="E49" s="81"/>
      <c r="F49" s="81"/>
      <c r="G49" s="81"/>
      <c r="H49" s="81"/>
      <c r="I49" s="81"/>
      <c r="J49" s="39">
        <f>SUM(J44:J48)</f>
        <v>0</v>
      </c>
      <c r="K49" s="39">
        <f>SUM(K44:K48)</f>
        <v>0</v>
      </c>
      <c r="L49" s="46">
        <f>J49+K49</f>
        <v>0</v>
      </c>
    </row>
    <row r="50" spans="1:12" x14ac:dyDescent="0.25">
      <c r="A50" s="78"/>
      <c r="B50" s="79"/>
      <c r="C50" s="79"/>
      <c r="D50" s="14"/>
      <c r="E50" s="24"/>
      <c r="F50" s="7"/>
      <c r="G50" s="7"/>
      <c r="H50" s="7"/>
      <c r="I50" s="7"/>
      <c r="J50" s="43"/>
      <c r="K50" s="11"/>
      <c r="L50" s="44"/>
    </row>
    <row r="51" spans="1:12" x14ac:dyDescent="0.25">
      <c r="A51" s="78"/>
      <c r="B51" s="79"/>
      <c r="C51" s="79"/>
      <c r="D51" s="14"/>
      <c r="E51" s="24"/>
      <c r="F51" s="7"/>
      <c r="G51" s="7"/>
      <c r="H51" s="7"/>
      <c r="I51" s="7"/>
      <c r="J51" s="43"/>
      <c r="K51" s="11"/>
      <c r="L51" s="44"/>
    </row>
    <row r="52" spans="1:12" x14ac:dyDescent="0.25">
      <c r="A52" s="78"/>
      <c r="B52" s="79"/>
      <c r="C52" s="79"/>
      <c r="D52" s="14"/>
      <c r="E52" s="24"/>
      <c r="F52" s="7"/>
      <c r="G52" s="7"/>
      <c r="H52" s="7"/>
      <c r="I52" s="7"/>
      <c r="J52" s="43"/>
      <c r="K52" s="11"/>
      <c r="L52" s="44"/>
    </row>
    <row r="53" spans="1:12" x14ac:dyDescent="0.25">
      <c r="A53" s="78"/>
      <c r="B53" s="79"/>
      <c r="C53" s="79"/>
      <c r="D53" s="14"/>
      <c r="E53" s="24"/>
      <c r="F53" s="7"/>
      <c r="G53" s="7"/>
      <c r="H53" s="7"/>
      <c r="I53" s="7"/>
      <c r="J53" s="43"/>
      <c r="K53" s="11"/>
      <c r="L53" s="44"/>
    </row>
    <row r="54" spans="1:12" ht="15.75" thickBot="1" x14ac:dyDescent="0.3">
      <c r="A54" s="78"/>
      <c r="B54" s="79"/>
      <c r="C54" s="79"/>
      <c r="D54" s="14"/>
      <c r="E54" s="24"/>
      <c r="F54" s="7"/>
      <c r="G54" s="7"/>
      <c r="H54" s="7"/>
      <c r="I54" s="7"/>
      <c r="J54" s="43"/>
      <c r="K54" s="41"/>
      <c r="L54" s="44"/>
    </row>
    <row r="55" spans="1:12" ht="15.75" thickBot="1" x14ac:dyDescent="0.3">
      <c r="A55" s="80" t="s">
        <v>78</v>
      </c>
      <c r="B55" s="81"/>
      <c r="C55" s="81"/>
      <c r="D55" s="81"/>
      <c r="E55" s="81"/>
      <c r="F55" s="81"/>
      <c r="G55" s="81"/>
      <c r="H55" s="81"/>
      <c r="I55" s="82"/>
      <c r="J55" s="39">
        <f>SUM(J48:J54)</f>
        <v>0</v>
      </c>
      <c r="K55" s="39">
        <f>SUM(K48:K54)</f>
        <v>0</v>
      </c>
      <c r="L55" s="46">
        <f>J55+K55</f>
        <v>0</v>
      </c>
    </row>
    <row r="56" spans="1:12" x14ac:dyDescent="0.25">
      <c r="A56" s="78"/>
      <c r="B56" s="79"/>
      <c r="C56" s="79"/>
      <c r="D56" s="14"/>
      <c r="E56" s="24"/>
      <c r="F56" s="7"/>
      <c r="G56" s="7"/>
      <c r="H56" s="7"/>
      <c r="I56" s="7"/>
      <c r="J56" s="43"/>
      <c r="K56" s="11"/>
      <c r="L56" s="44"/>
    </row>
    <row r="57" spans="1:12" x14ac:dyDescent="0.25">
      <c r="A57" s="78"/>
      <c r="B57" s="79"/>
      <c r="C57" s="79"/>
      <c r="D57" s="14"/>
      <c r="E57" s="24"/>
      <c r="F57" s="7"/>
      <c r="G57" s="7"/>
      <c r="H57" s="7"/>
      <c r="I57" s="7"/>
      <c r="J57" s="49">
        <f>J8+J10+J12+J14+J16+J18+J24+J30+J36+J42+J49+J55</f>
        <v>0</v>
      </c>
      <c r="K57" s="49">
        <f>K8+K10+K12+K14+K16+K18+K24+K30+K36+K42+K49+K55</f>
        <v>0</v>
      </c>
      <c r="L57" s="50">
        <f>L8+L10+L12+L14+L16+L18+L24+L30+L36+L42+L49+L55</f>
        <v>0</v>
      </c>
    </row>
    <row r="58" spans="1:12" ht="15.75" thickBot="1" x14ac:dyDescent="0.3">
      <c r="A58" s="76"/>
      <c r="B58" s="77"/>
      <c r="C58" s="77"/>
      <c r="D58" s="16"/>
      <c r="E58" s="25"/>
      <c r="F58" s="9"/>
      <c r="G58" s="9"/>
      <c r="H58" s="9"/>
      <c r="I58" s="9"/>
      <c r="J58" s="51"/>
      <c r="K58" s="12"/>
      <c r="L58" s="52"/>
    </row>
  </sheetData>
  <mergeCells count="55">
    <mergeCell ref="A58:C58"/>
    <mergeCell ref="A52:C52"/>
    <mergeCell ref="A53:C53"/>
    <mergeCell ref="A54:C54"/>
    <mergeCell ref="A55:I55"/>
    <mergeCell ref="A56:C56"/>
    <mergeCell ref="A57:C57"/>
    <mergeCell ref="A51:C51"/>
    <mergeCell ref="A40:C40"/>
    <mergeCell ref="A41:C41"/>
    <mergeCell ref="A42:I42"/>
    <mergeCell ref="A43:C43"/>
    <mergeCell ref="A44:C44"/>
    <mergeCell ref="A45:C45"/>
    <mergeCell ref="A46:C46"/>
    <mergeCell ref="A47:C47"/>
    <mergeCell ref="A48:C48"/>
    <mergeCell ref="A49:I49"/>
    <mergeCell ref="A50:C50"/>
    <mergeCell ref="A39:C39"/>
    <mergeCell ref="A28:C28"/>
    <mergeCell ref="A29:C29"/>
    <mergeCell ref="A30:I30"/>
    <mergeCell ref="A31:C31"/>
    <mergeCell ref="A32:C32"/>
    <mergeCell ref="A33:C33"/>
    <mergeCell ref="A34:C34"/>
    <mergeCell ref="A35:C35"/>
    <mergeCell ref="A36:I36"/>
    <mergeCell ref="A37:C37"/>
    <mergeCell ref="A38:C38"/>
    <mergeCell ref="A27:C27"/>
    <mergeCell ref="A17:C17"/>
    <mergeCell ref="A18:I18"/>
    <mergeCell ref="A19:C19"/>
    <mergeCell ref="A20:C20"/>
    <mergeCell ref="A21:C21"/>
    <mergeCell ref="A22:C22"/>
    <mergeCell ref="A23:C23"/>
    <mergeCell ref="A24:I24"/>
    <mergeCell ref="A25:C25"/>
    <mergeCell ref="A26:C26"/>
    <mergeCell ref="A14:I14"/>
    <mergeCell ref="A15:C15"/>
    <mergeCell ref="A16:I16"/>
    <mergeCell ref="A5:F5"/>
    <mergeCell ref="H5:L5"/>
    <mergeCell ref="A6:C6"/>
    <mergeCell ref="A7:C7"/>
    <mergeCell ref="A8:I8"/>
    <mergeCell ref="A9:C9"/>
    <mergeCell ref="A10:I10"/>
    <mergeCell ref="A11:C11"/>
    <mergeCell ref="A12:I12"/>
    <mergeCell ref="A13:C13"/>
  </mergeCells>
  <pageMargins left="0.31496062992125984" right="0.31496062992125984" top="0.35433070866141736" bottom="0.19685039370078741" header="0.31496062992125984" footer="0.31496062992125984"/>
  <pageSetup scale="61" orientation="landscape" horizontalDpi="300" verticalDpi="300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4:L65"/>
  <sheetViews>
    <sheetView view="pageBreakPreview" zoomScale="80" zoomScaleNormal="100" zoomScaleSheetLayoutView="80" workbookViewId="0">
      <pane ySplit="6" topLeftCell="A26" activePane="bottomLeft" state="frozen"/>
      <selection pane="bottomLeft" activeCell="A27" sqref="A27:C27"/>
    </sheetView>
  </sheetViews>
  <sheetFormatPr baseColWidth="10" defaultColWidth="4" defaultRowHeight="15" x14ac:dyDescent="0.25"/>
  <cols>
    <col min="1" max="1" width="18.85546875" customWidth="1"/>
    <col min="2" max="2" width="18.7109375" customWidth="1"/>
    <col min="3" max="3" width="43.28515625" customWidth="1"/>
    <col min="4" max="4" width="18" customWidth="1"/>
    <col min="5" max="5" width="13.85546875" style="6" customWidth="1"/>
    <col min="6" max="7" width="17.7109375" style="6" customWidth="1"/>
    <col min="8" max="8" width="16.5703125" style="6" customWidth="1"/>
    <col min="9" max="10" width="13.7109375" style="6" customWidth="1"/>
    <col min="11" max="11" width="10.5703125" style="6" customWidth="1"/>
    <col min="12" max="12" width="17" customWidth="1"/>
  </cols>
  <sheetData>
    <row r="4" spans="1:12" ht="15.75" thickBot="1" x14ac:dyDescent="0.3"/>
    <row r="5" spans="1:12" ht="15" customHeight="1" thickBot="1" x14ac:dyDescent="0.3">
      <c r="A5" s="87" t="s">
        <v>17</v>
      </c>
      <c r="B5" s="88"/>
      <c r="C5" s="88"/>
      <c r="D5" s="88"/>
      <c r="E5" s="88"/>
      <c r="F5" s="89"/>
      <c r="G5" s="33"/>
      <c r="H5" s="87" t="s">
        <v>21</v>
      </c>
      <c r="I5" s="88"/>
      <c r="J5" s="88"/>
      <c r="K5" s="88"/>
      <c r="L5" s="89"/>
    </row>
    <row r="6" spans="1:12" s="2" customFormat="1" ht="54" customHeight="1" thickBot="1" x14ac:dyDescent="0.3">
      <c r="A6" s="90" t="s">
        <v>3</v>
      </c>
      <c r="B6" s="91"/>
      <c r="C6" s="91"/>
      <c r="D6" s="5" t="s">
        <v>8</v>
      </c>
      <c r="E6" s="5" t="s">
        <v>7</v>
      </c>
      <c r="F6" s="5" t="s">
        <v>5</v>
      </c>
      <c r="G6" s="4" t="s">
        <v>44</v>
      </c>
      <c r="H6" s="4" t="s">
        <v>50</v>
      </c>
      <c r="I6" s="4" t="s">
        <v>0</v>
      </c>
      <c r="J6" s="4" t="s">
        <v>38</v>
      </c>
      <c r="K6" s="4" t="s">
        <v>39</v>
      </c>
      <c r="L6" s="4" t="s">
        <v>22</v>
      </c>
    </row>
    <row r="7" spans="1:12" ht="15.75" thickBot="1" x14ac:dyDescent="0.3">
      <c r="A7" s="95"/>
      <c r="B7" s="96"/>
      <c r="C7" s="96"/>
      <c r="D7" s="17"/>
      <c r="E7" s="19"/>
      <c r="F7" s="17"/>
      <c r="G7" s="17"/>
      <c r="H7" s="17"/>
      <c r="I7" s="17"/>
      <c r="J7" s="37"/>
      <c r="K7" s="18"/>
      <c r="L7" s="47"/>
    </row>
    <row r="8" spans="1:12" s="1" customFormat="1" ht="15" customHeight="1" thickBot="1" x14ac:dyDescent="0.3">
      <c r="A8" s="80" t="s">
        <v>88</v>
      </c>
      <c r="B8" s="81"/>
      <c r="C8" s="81"/>
      <c r="D8" s="81"/>
      <c r="E8" s="81"/>
      <c r="F8" s="81"/>
      <c r="G8" s="81"/>
      <c r="H8" s="81"/>
      <c r="I8" s="81"/>
      <c r="J8" s="39">
        <f>SUM(J7:J7)</f>
        <v>0</v>
      </c>
      <c r="K8" s="39">
        <f>SUM(K7:K7)</f>
        <v>0</v>
      </c>
      <c r="L8" s="46">
        <f>J8+K8</f>
        <v>0</v>
      </c>
    </row>
    <row r="9" spans="1:12" ht="16.5" customHeight="1" thickBot="1" x14ac:dyDescent="0.3">
      <c r="A9" s="95"/>
      <c r="B9" s="96"/>
      <c r="C9" s="96"/>
      <c r="D9" s="17"/>
      <c r="E9" s="19"/>
      <c r="F9" s="17"/>
      <c r="G9" s="17"/>
      <c r="H9" s="17"/>
      <c r="I9" s="17"/>
      <c r="J9" s="37"/>
      <c r="K9" s="18"/>
      <c r="L9" s="47"/>
    </row>
    <row r="10" spans="1:12" ht="15.75" thickBot="1" x14ac:dyDescent="0.3">
      <c r="A10" s="80" t="s">
        <v>90</v>
      </c>
      <c r="B10" s="81"/>
      <c r="C10" s="81"/>
      <c r="D10" s="81"/>
      <c r="E10" s="81"/>
      <c r="F10" s="81"/>
      <c r="G10" s="81"/>
      <c r="H10" s="81"/>
      <c r="I10" s="81"/>
      <c r="J10" s="39">
        <f>SUM(J9:J9)</f>
        <v>0</v>
      </c>
      <c r="K10" s="39">
        <f>SUM(K9:K9)</f>
        <v>0</v>
      </c>
      <c r="L10" s="46">
        <f>J10+K10</f>
        <v>0</v>
      </c>
    </row>
    <row r="11" spans="1:12" ht="16.5" customHeight="1" thickBot="1" x14ac:dyDescent="0.3">
      <c r="A11" s="78" t="s">
        <v>315</v>
      </c>
      <c r="B11" s="79"/>
      <c r="C11" s="79"/>
      <c r="D11" s="14" t="s">
        <v>203</v>
      </c>
      <c r="E11" s="24">
        <v>45721</v>
      </c>
      <c r="F11" s="7" t="s">
        <v>14</v>
      </c>
      <c r="G11" s="7"/>
      <c r="H11" s="7"/>
      <c r="I11" s="7" t="s">
        <v>316</v>
      </c>
      <c r="J11" s="43"/>
      <c r="K11" s="11">
        <v>754</v>
      </c>
      <c r="L11" s="44">
        <f>K11</f>
        <v>754</v>
      </c>
    </row>
    <row r="12" spans="1:12" ht="15.75" thickBot="1" x14ac:dyDescent="0.3">
      <c r="A12" s="80" t="s">
        <v>91</v>
      </c>
      <c r="B12" s="81"/>
      <c r="C12" s="81"/>
      <c r="D12" s="81"/>
      <c r="E12" s="81"/>
      <c r="F12" s="81"/>
      <c r="G12" s="81"/>
      <c r="H12" s="81"/>
      <c r="I12" s="81"/>
      <c r="J12" s="39">
        <f>SUM(J11:J11)</f>
        <v>0</v>
      </c>
      <c r="K12" s="39">
        <f>SUM(K11:K11)</f>
        <v>754</v>
      </c>
      <c r="L12" s="46">
        <f>J12+K12</f>
        <v>754</v>
      </c>
    </row>
    <row r="13" spans="1:12" x14ac:dyDescent="0.25">
      <c r="A13" s="78"/>
      <c r="B13" s="79"/>
      <c r="C13" s="79"/>
      <c r="D13" s="14"/>
      <c r="E13" s="24"/>
      <c r="F13" s="7"/>
      <c r="G13" s="7"/>
      <c r="H13" s="7"/>
      <c r="I13" s="7"/>
      <c r="J13" s="43"/>
      <c r="K13" s="11"/>
      <c r="L13" s="44"/>
    </row>
    <row r="14" spans="1:12" x14ac:dyDescent="0.25">
      <c r="A14" s="78"/>
      <c r="B14" s="79"/>
      <c r="C14" s="79"/>
      <c r="D14" s="14"/>
      <c r="E14" s="24"/>
      <c r="F14" s="7"/>
      <c r="G14" s="7"/>
      <c r="H14" s="7"/>
      <c r="I14" s="7"/>
      <c r="J14" s="43"/>
      <c r="K14" s="11"/>
      <c r="L14" s="44"/>
    </row>
    <row r="15" spans="1:12" x14ac:dyDescent="0.25">
      <c r="A15" s="78"/>
      <c r="B15" s="79"/>
      <c r="C15" s="79"/>
      <c r="D15" s="14"/>
      <c r="E15" s="24"/>
      <c r="F15" s="7"/>
      <c r="G15" s="7"/>
      <c r="H15" s="7"/>
      <c r="I15" s="7"/>
      <c r="J15" s="43"/>
      <c r="K15" s="11"/>
      <c r="L15" s="44"/>
    </row>
    <row r="16" spans="1:12" x14ac:dyDescent="0.25">
      <c r="A16" s="78"/>
      <c r="B16" s="79"/>
      <c r="C16" s="79"/>
      <c r="D16" s="14"/>
      <c r="E16" s="24"/>
      <c r="F16" s="7"/>
      <c r="G16" s="7"/>
      <c r="H16" s="7"/>
      <c r="I16" s="7"/>
      <c r="J16" s="43"/>
      <c r="K16" s="11"/>
      <c r="L16" s="44"/>
    </row>
    <row r="17" spans="1:12" ht="15.75" thickBot="1" x14ac:dyDescent="0.3">
      <c r="A17" s="95"/>
      <c r="B17" s="96"/>
      <c r="C17" s="96"/>
      <c r="D17" s="17"/>
      <c r="E17" s="19"/>
      <c r="F17" s="17"/>
      <c r="G17" s="17"/>
      <c r="H17" s="17"/>
      <c r="I17" s="17"/>
      <c r="J17" s="37"/>
      <c r="K17" s="18"/>
      <c r="L17" s="47"/>
    </row>
    <row r="18" spans="1:12" ht="15.75" thickBot="1" x14ac:dyDescent="0.3">
      <c r="A18" s="80" t="s">
        <v>92</v>
      </c>
      <c r="B18" s="81"/>
      <c r="C18" s="81"/>
      <c r="D18" s="81"/>
      <c r="E18" s="81"/>
      <c r="F18" s="81"/>
      <c r="G18" s="81"/>
      <c r="H18" s="81"/>
      <c r="I18" s="81"/>
      <c r="J18" s="39">
        <f>SUM(J13:J17)</f>
        <v>0</v>
      </c>
      <c r="K18" s="39">
        <f>SUM(K13:K17)</f>
        <v>0</v>
      </c>
      <c r="L18" s="46">
        <f>J18+K18</f>
        <v>0</v>
      </c>
    </row>
    <row r="19" spans="1:12" ht="15.75" thickBot="1" x14ac:dyDescent="0.3">
      <c r="A19" s="95"/>
      <c r="B19" s="96"/>
      <c r="C19" s="96"/>
      <c r="D19" s="17"/>
      <c r="E19" s="19"/>
      <c r="F19" s="17"/>
      <c r="G19" s="17"/>
      <c r="H19" s="17"/>
      <c r="I19" s="17"/>
      <c r="J19" s="37"/>
      <c r="K19" s="18"/>
      <c r="L19" s="47"/>
    </row>
    <row r="20" spans="1:12" ht="15.75" thickBot="1" x14ac:dyDescent="0.3">
      <c r="A20" s="80" t="s">
        <v>26</v>
      </c>
      <c r="B20" s="81"/>
      <c r="C20" s="81"/>
      <c r="D20" s="81"/>
      <c r="E20" s="81"/>
      <c r="F20" s="81"/>
      <c r="G20" s="81"/>
      <c r="H20" s="81"/>
      <c r="I20" s="81"/>
      <c r="J20" s="39">
        <f>SUM(J19:J19)</f>
        <v>0</v>
      </c>
      <c r="K20" s="39">
        <f>SUM(K19:K19)</f>
        <v>0</v>
      </c>
      <c r="L20" s="46">
        <f>J20+K20</f>
        <v>0</v>
      </c>
    </row>
    <row r="21" spans="1:12" x14ac:dyDescent="0.25">
      <c r="A21" s="78" t="s">
        <v>612</v>
      </c>
      <c r="B21" s="79"/>
      <c r="C21" s="79"/>
      <c r="D21" s="14" t="s">
        <v>48</v>
      </c>
      <c r="E21" s="24">
        <v>45810</v>
      </c>
      <c r="F21" s="7" t="s">
        <v>14</v>
      </c>
      <c r="G21" s="7">
        <v>30977</v>
      </c>
      <c r="H21" s="7" t="s">
        <v>613</v>
      </c>
      <c r="I21" s="7">
        <v>87365</v>
      </c>
      <c r="J21" s="43"/>
      <c r="K21" s="11">
        <v>316</v>
      </c>
      <c r="L21" s="44">
        <f>K21+K22+K23+J23+K24</f>
        <v>4624.72</v>
      </c>
    </row>
    <row r="22" spans="1:12" ht="42.75" customHeight="1" x14ac:dyDescent="0.25">
      <c r="A22" s="78" t="s">
        <v>622</v>
      </c>
      <c r="B22" s="79"/>
      <c r="C22" s="79"/>
      <c r="D22" s="14" t="s">
        <v>203</v>
      </c>
      <c r="E22" s="24">
        <v>45811</v>
      </c>
      <c r="F22" s="7" t="s">
        <v>14</v>
      </c>
      <c r="G22" s="7"/>
      <c r="H22" s="7" t="s">
        <v>623</v>
      </c>
      <c r="I22" s="7" t="s">
        <v>624</v>
      </c>
      <c r="J22" s="43"/>
      <c r="K22" s="11">
        <v>3104.61</v>
      </c>
      <c r="L22" s="44"/>
    </row>
    <row r="23" spans="1:12" x14ac:dyDescent="0.25">
      <c r="A23" s="78" t="s">
        <v>632</v>
      </c>
      <c r="B23" s="79"/>
      <c r="C23" s="79"/>
      <c r="D23" s="14"/>
      <c r="E23" s="24">
        <v>45811</v>
      </c>
      <c r="F23" s="7" t="s">
        <v>146</v>
      </c>
      <c r="G23" s="7"/>
      <c r="H23" s="7"/>
      <c r="I23" s="7" t="s">
        <v>394</v>
      </c>
      <c r="J23" s="43">
        <v>200</v>
      </c>
      <c r="K23" s="11"/>
      <c r="L23" s="44"/>
    </row>
    <row r="24" spans="1:12" ht="15.75" thickBot="1" x14ac:dyDescent="0.3">
      <c r="A24" s="78" t="s">
        <v>630</v>
      </c>
      <c r="B24" s="79"/>
      <c r="C24" s="79"/>
      <c r="D24" s="14" t="s">
        <v>203</v>
      </c>
      <c r="E24" s="24">
        <v>45813</v>
      </c>
      <c r="F24" s="7" t="s">
        <v>14</v>
      </c>
      <c r="G24" s="7"/>
      <c r="H24" s="7" t="s">
        <v>631</v>
      </c>
      <c r="I24" s="7" t="s">
        <v>636</v>
      </c>
      <c r="J24" s="43"/>
      <c r="K24" s="11">
        <v>1004.11</v>
      </c>
      <c r="L24" s="44"/>
    </row>
    <row r="25" spans="1:12" ht="15.75" thickBot="1" x14ac:dyDescent="0.3">
      <c r="A25" s="80" t="s">
        <v>89</v>
      </c>
      <c r="B25" s="81"/>
      <c r="C25" s="81"/>
      <c r="D25" s="81"/>
      <c r="E25" s="81"/>
      <c r="F25" s="81"/>
      <c r="G25" s="81"/>
      <c r="H25" s="81"/>
      <c r="I25" s="81"/>
      <c r="J25" s="39">
        <f>SUM(J21:J24)</f>
        <v>200</v>
      </c>
      <c r="K25" s="39">
        <f>SUM(K21:K24)</f>
        <v>4424.72</v>
      </c>
      <c r="L25" s="46">
        <f>J25+K25</f>
        <v>4624.72</v>
      </c>
    </row>
    <row r="26" spans="1:12" x14ac:dyDescent="0.25">
      <c r="A26" s="78"/>
      <c r="B26" s="79"/>
      <c r="C26" s="79"/>
      <c r="D26" s="14"/>
      <c r="E26" s="24"/>
      <c r="F26" s="7"/>
      <c r="G26" s="7"/>
      <c r="H26" s="7"/>
      <c r="I26" s="7"/>
      <c r="J26" s="43"/>
      <c r="K26" s="11"/>
      <c r="L26" s="44"/>
    </row>
    <row r="27" spans="1:12" x14ac:dyDescent="0.25">
      <c r="A27" s="78"/>
      <c r="B27" s="79"/>
      <c r="C27" s="79"/>
      <c r="D27" s="14"/>
      <c r="E27" s="24"/>
      <c r="F27" s="7"/>
      <c r="G27" s="7"/>
      <c r="H27" s="7"/>
      <c r="I27" s="7"/>
      <c r="J27" s="43"/>
      <c r="K27" s="11"/>
      <c r="L27" s="44"/>
    </row>
    <row r="28" spans="1:12" x14ac:dyDescent="0.25">
      <c r="A28" s="78"/>
      <c r="B28" s="79"/>
      <c r="C28" s="79"/>
      <c r="D28" s="14"/>
      <c r="E28" s="24"/>
      <c r="F28" s="7"/>
      <c r="G28" s="7"/>
      <c r="H28" s="7"/>
      <c r="I28" s="7"/>
      <c r="J28" s="43"/>
      <c r="K28" s="11"/>
      <c r="L28" s="44"/>
    </row>
    <row r="29" spans="1:12" x14ac:dyDescent="0.25">
      <c r="A29" s="85"/>
      <c r="B29" s="86"/>
      <c r="C29" s="86"/>
      <c r="D29" s="20"/>
      <c r="E29" s="21"/>
      <c r="F29" s="20"/>
      <c r="G29" s="20"/>
      <c r="H29" s="20"/>
      <c r="I29" s="20"/>
      <c r="J29" s="38"/>
      <c r="K29" s="22"/>
      <c r="L29" s="48"/>
    </row>
    <row r="30" spans="1:12" ht="15.75" thickBot="1" x14ac:dyDescent="0.3">
      <c r="A30" s="78"/>
      <c r="B30" s="79"/>
      <c r="C30" s="79"/>
      <c r="D30" s="14"/>
      <c r="E30" s="24"/>
      <c r="F30" s="7"/>
      <c r="G30" s="7"/>
      <c r="H30" s="7"/>
      <c r="I30" s="7"/>
      <c r="J30" s="43"/>
      <c r="K30" s="11"/>
      <c r="L30" s="44"/>
    </row>
    <row r="31" spans="1:12" ht="15.75" thickBot="1" x14ac:dyDescent="0.3">
      <c r="A31" s="80" t="s">
        <v>52</v>
      </c>
      <c r="B31" s="81"/>
      <c r="C31" s="81"/>
      <c r="D31" s="81"/>
      <c r="E31" s="81"/>
      <c r="F31" s="81"/>
      <c r="G31" s="81"/>
      <c r="H31" s="81"/>
      <c r="I31" s="81"/>
      <c r="J31" s="39">
        <f>SUM(J26:J30)</f>
        <v>0</v>
      </c>
      <c r="K31" s="39">
        <f>SUM(K26:K30)</f>
        <v>0</v>
      </c>
      <c r="L31" s="46">
        <f>J31+K31</f>
        <v>0</v>
      </c>
    </row>
    <row r="32" spans="1:12" x14ac:dyDescent="0.25">
      <c r="A32" s="78"/>
      <c r="B32" s="79"/>
      <c r="C32" s="79"/>
      <c r="D32" s="14"/>
      <c r="E32" s="24"/>
      <c r="F32" s="7"/>
      <c r="G32" s="7"/>
      <c r="H32" s="7"/>
      <c r="I32" s="7"/>
      <c r="J32" s="43"/>
      <c r="K32" s="11"/>
      <c r="L32" s="44"/>
    </row>
    <row r="33" spans="1:12" x14ac:dyDescent="0.25">
      <c r="A33" s="78"/>
      <c r="B33" s="79"/>
      <c r="C33" s="79"/>
      <c r="D33" s="14"/>
      <c r="E33" s="24"/>
      <c r="F33" s="7"/>
      <c r="G33" s="7"/>
      <c r="H33" s="7"/>
      <c r="I33" s="7"/>
      <c r="J33" s="43"/>
      <c r="K33" s="11"/>
      <c r="L33" s="44"/>
    </row>
    <row r="34" spans="1:12" x14ac:dyDescent="0.25">
      <c r="A34" s="85"/>
      <c r="B34" s="86"/>
      <c r="C34" s="86"/>
      <c r="D34" s="20"/>
      <c r="E34" s="21"/>
      <c r="F34" s="20"/>
      <c r="G34" s="20"/>
      <c r="H34" s="20"/>
      <c r="I34" s="20"/>
      <c r="J34" s="38"/>
      <c r="K34" s="22"/>
      <c r="L34" s="48"/>
    </row>
    <row r="35" spans="1:12" x14ac:dyDescent="0.25">
      <c r="A35" s="83"/>
      <c r="B35" s="84"/>
      <c r="C35" s="84"/>
      <c r="D35" s="42"/>
      <c r="E35" s="13"/>
      <c r="F35" s="8"/>
      <c r="G35" s="8"/>
      <c r="H35" s="8"/>
      <c r="I35" s="8"/>
      <c r="J35" s="35"/>
      <c r="K35" s="11"/>
      <c r="L35" s="44"/>
    </row>
    <row r="36" spans="1:12" ht="15.75" thickBot="1" x14ac:dyDescent="0.3">
      <c r="A36" s="78"/>
      <c r="B36" s="79"/>
      <c r="C36" s="79"/>
      <c r="D36" s="14"/>
      <c r="E36" s="24"/>
      <c r="F36" s="7"/>
      <c r="G36" s="7"/>
      <c r="H36" s="7"/>
      <c r="I36" s="7"/>
      <c r="J36" s="43"/>
      <c r="K36" s="11"/>
      <c r="L36" s="44"/>
    </row>
    <row r="37" spans="1:12" ht="15.75" thickBot="1" x14ac:dyDescent="0.3">
      <c r="A37" s="80" t="s">
        <v>55</v>
      </c>
      <c r="B37" s="81"/>
      <c r="C37" s="81"/>
      <c r="D37" s="81"/>
      <c r="E37" s="81"/>
      <c r="F37" s="81"/>
      <c r="G37" s="81"/>
      <c r="H37" s="81"/>
      <c r="I37" s="81"/>
      <c r="J37" s="39">
        <f>SUM(J32:J36)</f>
        <v>0</v>
      </c>
      <c r="K37" s="39">
        <f>SUM(K32:K36)</f>
        <v>0</v>
      </c>
      <c r="L37" s="46">
        <f>J37+K37</f>
        <v>0</v>
      </c>
    </row>
    <row r="38" spans="1:12" x14ac:dyDescent="0.25">
      <c r="A38" s="78"/>
      <c r="B38" s="79"/>
      <c r="C38" s="79"/>
      <c r="D38" s="14"/>
      <c r="E38" s="24"/>
      <c r="F38" s="7"/>
      <c r="G38" s="7"/>
      <c r="H38" s="7"/>
      <c r="I38" s="7"/>
      <c r="J38" s="43"/>
      <c r="K38" s="11"/>
      <c r="L38" s="44"/>
    </row>
    <row r="39" spans="1:12" x14ac:dyDescent="0.25">
      <c r="A39" s="78"/>
      <c r="B39" s="79"/>
      <c r="C39" s="79"/>
      <c r="D39" s="14"/>
      <c r="E39" s="24"/>
      <c r="F39" s="7"/>
      <c r="G39" s="7"/>
      <c r="H39" s="7"/>
      <c r="I39" s="7"/>
      <c r="J39" s="43"/>
      <c r="K39" s="11"/>
      <c r="L39" s="44"/>
    </row>
    <row r="40" spans="1:12" x14ac:dyDescent="0.25">
      <c r="A40" s="85"/>
      <c r="B40" s="86"/>
      <c r="C40" s="86"/>
      <c r="D40" s="20"/>
      <c r="E40" s="21"/>
      <c r="F40" s="20"/>
      <c r="G40" s="20"/>
      <c r="H40" s="20"/>
      <c r="I40" s="20"/>
      <c r="J40" s="38"/>
      <c r="K40" s="22"/>
      <c r="L40" s="48"/>
    </row>
    <row r="41" spans="1:12" x14ac:dyDescent="0.25">
      <c r="A41" s="83"/>
      <c r="B41" s="84"/>
      <c r="C41" s="84"/>
      <c r="D41" s="42"/>
      <c r="E41" s="13"/>
      <c r="F41" s="8"/>
      <c r="G41" s="8"/>
      <c r="H41" s="8"/>
      <c r="I41" s="8"/>
      <c r="J41" s="35"/>
      <c r="K41" s="11"/>
      <c r="L41" s="44"/>
    </row>
    <row r="42" spans="1:12" ht="15.75" thickBot="1" x14ac:dyDescent="0.3">
      <c r="A42" s="83"/>
      <c r="B42" s="84"/>
      <c r="C42" s="84"/>
      <c r="D42" s="42"/>
      <c r="E42" s="13"/>
      <c r="F42" s="8"/>
      <c r="G42" s="8"/>
      <c r="H42" s="8"/>
      <c r="I42" s="8"/>
      <c r="J42" s="35"/>
      <c r="K42" s="10"/>
      <c r="L42" s="36"/>
    </row>
    <row r="43" spans="1:12" ht="15.75" thickBot="1" x14ac:dyDescent="0.3">
      <c r="A43" s="80" t="s">
        <v>62</v>
      </c>
      <c r="B43" s="81"/>
      <c r="C43" s="81"/>
      <c r="D43" s="81"/>
      <c r="E43" s="81"/>
      <c r="F43" s="81"/>
      <c r="G43" s="81"/>
      <c r="H43" s="81"/>
      <c r="I43" s="81"/>
      <c r="J43" s="39">
        <f>SUM(J38:J42)</f>
        <v>0</v>
      </c>
      <c r="K43" s="39">
        <f>SUM(K38:K42)</f>
        <v>0</v>
      </c>
      <c r="L43" s="46">
        <f>J43+K43</f>
        <v>0</v>
      </c>
    </row>
    <row r="44" spans="1:12" x14ac:dyDescent="0.25">
      <c r="A44" s="78"/>
      <c r="B44" s="79"/>
      <c r="C44" s="79"/>
      <c r="D44" s="14"/>
      <c r="E44" s="24"/>
      <c r="F44" s="7"/>
      <c r="G44" s="7"/>
      <c r="H44" s="7"/>
      <c r="I44" s="7"/>
      <c r="J44" s="43"/>
      <c r="K44" s="11"/>
      <c r="L44" s="44"/>
    </row>
    <row r="45" spans="1:12" x14ac:dyDescent="0.25">
      <c r="A45" s="78"/>
      <c r="B45" s="79"/>
      <c r="C45" s="79"/>
      <c r="D45" s="14"/>
      <c r="E45" s="24"/>
      <c r="F45" s="7"/>
      <c r="G45" s="7"/>
      <c r="H45" s="7"/>
      <c r="I45" s="7"/>
      <c r="J45" s="43"/>
      <c r="K45" s="11"/>
      <c r="L45" s="44"/>
    </row>
    <row r="46" spans="1:12" x14ac:dyDescent="0.25">
      <c r="A46" s="85"/>
      <c r="B46" s="86"/>
      <c r="C46" s="86"/>
      <c r="D46" s="20"/>
      <c r="E46" s="21"/>
      <c r="F46" s="20"/>
      <c r="G46" s="20"/>
      <c r="H46" s="20"/>
      <c r="I46" s="20"/>
      <c r="J46" s="38"/>
      <c r="K46" s="22"/>
      <c r="L46" s="48"/>
    </row>
    <row r="47" spans="1:12" x14ac:dyDescent="0.25">
      <c r="A47" s="83"/>
      <c r="B47" s="84"/>
      <c r="C47" s="84"/>
      <c r="D47" s="42"/>
      <c r="E47" s="13"/>
      <c r="F47" s="8"/>
      <c r="G47" s="8"/>
      <c r="H47" s="8"/>
      <c r="I47" s="8"/>
      <c r="J47" s="35"/>
      <c r="K47" s="11"/>
      <c r="L47" s="44"/>
    </row>
    <row r="48" spans="1:12" ht="15.75" thickBot="1" x14ac:dyDescent="0.3">
      <c r="A48" s="78"/>
      <c r="B48" s="79"/>
      <c r="C48" s="79"/>
      <c r="D48" s="14"/>
      <c r="E48" s="24"/>
      <c r="F48" s="7"/>
      <c r="G48" s="7"/>
      <c r="H48" s="7"/>
      <c r="I48" s="7"/>
      <c r="J48" s="43"/>
      <c r="K48" s="11"/>
      <c r="L48" s="44"/>
    </row>
    <row r="49" spans="1:12" ht="15.75" thickBot="1" x14ac:dyDescent="0.3">
      <c r="A49" s="80" t="s">
        <v>68</v>
      </c>
      <c r="B49" s="81"/>
      <c r="C49" s="81"/>
      <c r="D49" s="81"/>
      <c r="E49" s="81"/>
      <c r="F49" s="81"/>
      <c r="G49" s="81"/>
      <c r="H49" s="81"/>
      <c r="I49" s="81"/>
      <c r="J49" s="39">
        <f>SUM(J44:J48)</f>
        <v>0</v>
      </c>
      <c r="K49" s="39">
        <f>SUM(K44:K48)</f>
        <v>0</v>
      </c>
      <c r="L49" s="46">
        <f>J49+K49</f>
        <v>0</v>
      </c>
    </row>
    <row r="50" spans="1:12" x14ac:dyDescent="0.25">
      <c r="A50" s="78"/>
      <c r="B50" s="79"/>
      <c r="C50" s="79"/>
      <c r="D50" s="14"/>
      <c r="E50" s="24"/>
      <c r="F50" s="7"/>
      <c r="G50" s="7"/>
      <c r="H50" s="7"/>
      <c r="I50" s="7"/>
      <c r="J50" s="43"/>
      <c r="K50" s="11"/>
      <c r="L50" s="44"/>
    </row>
    <row r="51" spans="1:12" x14ac:dyDescent="0.25">
      <c r="A51" s="78"/>
      <c r="B51" s="79"/>
      <c r="C51" s="79"/>
      <c r="D51" s="14"/>
      <c r="E51" s="24"/>
      <c r="F51" s="7"/>
      <c r="G51" s="7"/>
      <c r="H51" s="7"/>
      <c r="I51" s="7"/>
      <c r="J51" s="43"/>
      <c r="K51" s="11"/>
      <c r="L51" s="44"/>
    </row>
    <row r="52" spans="1:12" x14ac:dyDescent="0.25">
      <c r="A52" s="78"/>
      <c r="B52" s="79"/>
      <c r="C52" s="79"/>
      <c r="D52" s="14"/>
      <c r="E52" s="24"/>
      <c r="F52" s="7"/>
      <c r="G52" s="7"/>
      <c r="H52" s="7"/>
      <c r="I52" s="7"/>
      <c r="J52" s="43"/>
      <c r="K52" s="11"/>
      <c r="L52" s="44"/>
    </row>
    <row r="53" spans="1:12" x14ac:dyDescent="0.25">
      <c r="A53" s="85"/>
      <c r="B53" s="86"/>
      <c r="C53" s="86"/>
      <c r="D53" s="20"/>
      <c r="E53" s="21"/>
      <c r="F53" s="20"/>
      <c r="G53" s="20"/>
      <c r="H53" s="20"/>
      <c r="I53" s="20"/>
      <c r="J53" s="38"/>
      <c r="K53" s="22"/>
      <c r="L53" s="48"/>
    </row>
    <row r="54" spans="1:12" x14ac:dyDescent="0.25">
      <c r="A54" s="83"/>
      <c r="B54" s="84"/>
      <c r="C54" s="84"/>
      <c r="D54" s="42"/>
      <c r="E54" s="13"/>
      <c r="F54" s="8"/>
      <c r="G54" s="8"/>
      <c r="H54" s="8"/>
      <c r="I54" s="8"/>
      <c r="J54" s="35"/>
      <c r="K54" s="11"/>
      <c r="L54" s="44"/>
    </row>
    <row r="55" spans="1:12" ht="15.75" thickBot="1" x14ac:dyDescent="0.3">
      <c r="A55" s="78"/>
      <c r="B55" s="79"/>
      <c r="C55" s="79"/>
      <c r="D55" s="14"/>
      <c r="E55" s="24"/>
      <c r="F55" s="7"/>
      <c r="G55" s="7"/>
      <c r="H55" s="7"/>
      <c r="I55" s="7"/>
      <c r="J55" s="11"/>
      <c r="K55" s="11"/>
      <c r="L55" s="44"/>
    </row>
    <row r="56" spans="1:12" ht="15.75" thickBot="1" x14ac:dyDescent="0.3">
      <c r="A56" s="80" t="s">
        <v>73</v>
      </c>
      <c r="B56" s="81"/>
      <c r="C56" s="81"/>
      <c r="D56" s="81"/>
      <c r="E56" s="81"/>
      <c r="F56" s="81"/>
      <c r="G56" s="81"/>
      <c r="H56" s="81"/>
      <c r="I56" s="81"/>
      <c r="J56" s="39">
        <f>SUM(J51:J55)</f>
        <v>0</v>
      </c>
      <c r="K56" s="39">
        <f>SUM(K51:K55)</f>
        <v>0</v>
      </c>
      <c r="L56" s="46">
        <f>J56+K56</f>
        <v>0</v>
      </c>
    </row>
    <row r="57" spans="1:12" x14ac:dyDescent="0.25">
      <c r="A57" s="78"/>
      <c r="B57" s="79"/>
      <c r="C57" s="79"/>
      <c r="D57" s="14"/>
      <c r="E57" s="24"/>
      <c r="F57" s="7"/>
      <c r="G57" s="7"/>
      <c r="H57" s="7"/>
      <c r="I57" s="7"/>
      <c r="J57" s="43"/>
      <c r="K57" s="11"/>
      <c r="L57" s="44"/>
    </row>
    <row r="58" spans="1:12" x14ac:dyDescent="0.25">
      <c r="A58" s="78"/>
      <c r="B58" s="79"/>
      <c r="C58" s="79"/>
      <c r="D58" s="14"/>
      <c r="E58" s="24"/>
      <c r="F58" s="7"/>
      <c r="G58" s="7"/>
      <c r="H58" s="7"/>
      <c r="I58" s="7"/>
      <c r="J58" s="43"/>
      <c r="K58" s="11"/>
      <c r="L58" s="44"/>
    </row>
    <row r="59" spans="1:12" x14ac:dyDescent="0.25">
      <c r="A59" s="78"/>
      <c r="B59" s="79"/>
      <c r="C59" s="79"/>
      <c r="D59" s="14"/>
      <c r="E59" s="24"/>
      <c r="F59" s="7"/>
      <c r="G59" s="7"/>
      <c r="H59" s="7"/>
      <c r="I59" s="7"/>
      <c r="J59" s="43"/>
      <c r="K59" s="11"/>
      <c r="L59" s="44"/>
    </row>
    <row r="60" spans="1:12" x14ac:dyDescent="0.25">
      <c r="A60" s="78"/>
      <c r="B60" s="79"/>
      <c r="C60" s="79"/>
      <c r="D60" s="14"/>
      <c r="E60" s="24"/>
      <c r="F60" s="7"/>
      <c r="G60" s="7"/>
      <c r="H60" s="7"/>
      <c r="I60" s="7"/>
      <c r="J60" s="43"/>
      <c r="K60" s="11"/>
      <c r="L60" s="44"/>
    </row>
    <row r="61" spans="1:12" ht="15.75" thickBot="1" x14ac:dyDescent="0.3">
      <c r="A61" s="78"/>
      <c r="B61" s="79"/>
      <c r="C61" s="79"/>
      <c r="D61" s="14"/>
      <c r="E61" s="24"/>
      <c r="F61" s="7"/>
      <c r="G61" s="7"/>
      <c r="H61" s="7"/>
      <c r="I61" s="7"/>
      <c r="J61" s="43"/>
      <c r="K61" s="41"/>
      <c r="L61" s="44"/>
    </row>
    <row r="62" spans="1:12" ht="15.75" thickBot="1" x14ac:dyDescent="0.3">
      <c r="A62" s="80" t="s">
        <v>78</v>
      </c>
      <c r="B62" s="81"/>
      <c r="C62" s="81"/>
      <c r="D62" s="81"/>
      <c r="E62" s="81"/>
      <c r="F62" s="81"/>
      <c r="G62" s="81"/>
      <c r="H62" s="81"/>
      <c r="I62" s="82"/>
      <c r="J62" s="39">
        <f>SUM(J55:J61)</f>
        <v>0</v>
      </c>
      <c r="K62" s="39">
        <f>SUM(K55:K61)</f>
        <v>0</v>
      </c>
      <c r="L62" s="46">
        <f>J62+K62</f>
        <v>0</v>
      </c>
    </row>
    <row r="63" spans="1:12" x14ac:dyDescent="0.25">
      <c r="A63" s="78"/>
      <c r="B63" s="79"/>
      <c r="C63" s="79"/>
      <c r="D63" s="14"/>
      <c r="E63" s="24"/>
      <c r="F63" s="7"/>
      <c r="G63" s="7"/>
      <c r="H63" s="7"/>
      <c r="I63" s="7"/>
      <c r="J63" s="43"/>
      <c r="K63" s="11"/>
      <c r="L63" s="44"/>
    </row>
    <row r="64" spans="1:12" x14ac:dyDescent="0.25">
      <c r="A64" s="78"/>
      <c r="B64" s="79"/>
      <c r="C64" s="79"/>
      <c r="D64" s="14"/>
      <c r="E64" s="24"/>
      <c r="F64" s="7"/>
      <c r="G64" s="7"/>
      <c r="H64" s="7"/>
      <c r="I64" s="7"/>
      <c r="J64" s="49">
        <f>J8+J10+J12+J18+J20+J25+J31+J37+J43+J49+J56+J62</f>
        <v>200</v>
      </c>
      <c r="K64" s="49">
        <f>K8+K10+K12+K18+K20+K25+K31+K37+K43+K49+K56+K62</f>
        <v>5178.72</v>
      </c>
      <c r="L64" s="50">
        <f>L8+L10+L12+L18+L20+L25+L31+L37+L43+L49+L56+L62</f>
        <v>5378.72</v>
      </c>
    </row>
    <row r="65" spans="1:12" ht="15.75" thickBot="1" x14ac:dyDescent="0.3">
      <c r="A65" s="76"/>
      <c r="B65" s="77"/>
      <c r="C65" s="77"/>
      <c r="D65" s="16"/>
      <c r="E65" s="25"/>
      <c r="F65" s="9"/>
      <c r="G65" s="9"/>
      <c r="H65" s="9"/>
      <c r="I65" s="9"/>
      <c r="J65" s="51"/>
      <c r="K65" s="12"/>
      <c r="L65" s="52"/>
    </row>
  </sheetData>
  <mergeCells count="62">
    <mergeCell ref="A65:C65"/>
    <mergeCell ref="A60:C60"/>
    <mergeCell ref="A61:C61"/>
    <mergeCell ref="A62:I62"/>
    <mergeCell ref="A63:C63"/>
    <mergeCell ref="A64:C64"/>
    <mergeCell ref="A58:C58"/>
    <mergeCell ref="A59:C59"/>
    <mergeCell ref="A55:C55"/>
    <mergeCell ref="A50:C50"/>
    <mergeCell ref="A51:C51"/>
    <mergeCell ref="A52:C52"/>
    <mergeCell ref="A53:C53"/>
    <mergeCell ref="A54:C54"/>
    <mergeCell ref="A49:I49"/>
    <mergeCell ref="A56:I56"/>
    <mergeCell ref="A57:C57"/>
    <mergeCell ref="A47:C47"/>
    <mergeCell ref="A48:C48"/>
    <mergeCell ref="A5:F5"/>
    <mergeCell ref="H5:L5"/>
    <mergeCell ref="A6:C6"/>
    <mergeCell ref="A31:I31"/>
    <mergeCell ref="A37:I37"/>
    <mergeCell ref="A30:C30"/>
    <mergeCell ref="A21:C21"/>
    <mergeCell ref="A22:C22"/>
    <mergeCell ref="A23:C23"/>
    <mergeCell ref="A24:C24"/>
    <mergeCell ref="A26:C26"/>
    <mergeCell ref="A27:C27"/>
    <mergeCell ref="A28:C28"/>
    <mergeCell ref="A29:C29"/>
    <mergeCell ref="A7:C7"/>
    <mergeCell ref="A19:C19"/>
    <mergeCell ref="A13:C13"/>
    <mergeCell ref="A8:I8"/>
    <mergeCell ref="A18:I18"/>
    <mergeCell ref="A14:C14"/>
    <mergeCell ref="A15:C15"/>
    <mergeCell ref="A16:C16"/>
    <mergeCell ref="A17:C17"/>
    <mergeCell ref="A12:I12"/>
    <mergeCell ref="A11:C11"/>
    <mergeCell ref="A9:C9"/>
    <mergeCell ref="A10:I10"/>
    <mergeCell ref="A20:I20"/>
    <mergeCell ref="A25:I25"/>
    <mergeCell ref="A44:C44"/>
    <mergeCell ref="A45:C45"/>
    <mergeCell ref="A46:C46"/>
    <mergeCell ref="A41:C41"/>
    <mergeCell ref="A32:C32"/>
    <mergeCell ref="A33:C33"/>
    <mergeCell ref="A34:C34"/>
    <mergeCell ref="A35:C35"/>
    <mergeCell ref="A36:C36"/>
    <mergeCell ref="A38:C38"/>
    <mergeCell ref="A43:I43"/>
    <mergeCell ref="A42:C42"/>
    <mergeCell ref="A39:C39"/>
    <mergeCell ref="A40:C40"/>
  </mergeCells>
  <pageMargins left="0.31496062992125984" right="0.31496062992125984" top="0.35433070866141736" bottom="0.19685039370078741" header="0.31496062992125984" footer="0.31496062992125984"/>
  <pageSetup scale="60" orientation="landscape" horizontalDpi="300" verticalDpi="300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4:L60"/>
  <sheetViews>
    <sheetView view="pageBreakPreview" zoomScale="80" zoomScaleNormal="100" zoomScaleSheetLayoutView="80" workbookViewId="0">
      <pane ySplit="6" topLeftCell="A21" activePane="bottomLeft" state="frozen"/>
      <selection pane="bottomLeft" activeCell="J25" sqref="J25"/>
    </sheetView>
  </sheetViews>
  <sheetFormatPr baseColWidth="10" defaultColWidth="4" defaultRowHeight="15" x14ac:dyDescent="0.25"/>
  <cols>
    <col min="1" max="1" width="18.85546875" customWidth="1"/>
    <col min="2" max="2" width="18.7109375" customWidth="1"/>
    <col min="3" max="3" width="43.28515625" customWidth="1"/>
    <col min="4" max="4" width="18" customWidth="1"/>
    <col min="5" max="5" width="13.85546875" style="6" customWidth="1"/>
    <col min="6" max="7" width="17.7109375" style="6" customWidth="1"/>
    <col min="8" max="8" width="16.5703125" style="6" customWidth="1"/>
    <col min="9" max="10" width="13.7109375" style="6" customWidth="1"/>
    <col min="11" max="11" width="10.5703125" style="6" customWidth="1"/>
    <col min="12" max="12" width="17" customWidth="1"/>
  </cols>
  <sheetData>
    <row r="4" spans="1:12" ht="15.75" thickBot="1" x14ac:dyDescent="0.3"/>
    <row r="5" spans="1:12" ht="15" customHeight="1" thickBot="1" x14ac:dyDescent="0.3">
      <c r="A5" s="87" t="s">
        <v>24</v>
      </c>
      <c r="B5" s="88"/>
      <c r="C5" s="88"/>
      <c r="D5" s="88"/>
      <c r="E5" s="88"/>
      <c r="F5" s="89"/>
      <c r="G5" s="33"/>
      <c r="H5" s="87" t="s">
        <v>21</v>
      </c>
      <c r="I5" s="88"/>
      <c r="J5" s="88"/>
      <c r="K5" s="88"/>
      <c r="L5" s="89"/>
    </row>
    <row r="6" spans="1:12" s="2" customFormat="1" ht="54" customHeight="1" thickBot="1" x14ac:dyDescent="0.3">
      <c r="A6" s="90" t="s">
        <v>3</v>
      </c>
      <c r="B6" s="91"/>
      <c r="C6" s="91"/>
      <c r="D6" s="5" t="s">
        <v>8</v>
      </c>
      <c r="E6" s="5" t="s">
        <v>7</v>
      </c>
      <c r="F6" s="5" t="s">
        <v>5</v>
      </c>
      <c r="G6" s="4" t="s">
        <v>44</v>
      </c>
      <c r="H6" s="4" t="s">
        <v>50</v>
      </c>
      <c r="I6" s="4" t="s">
        <v>0</v>
      </c>
      <c r="J6" s="4" t="s">
        <v>38</v>
      </c>
      <c r="K6" s="4" t="s">
        <v>39</v>
      </c>
      <c r="L6" s="4" t="s">
        <v>22</v>
      </c>
    </row>
    <row r="7" spans="1:12" s="1" customFormat="1" x14ac:dyDescent="0.25">
      <c r="A7" s="78" t="s">
        <v>164</v>
      </c>
      <c r="B7" s="79"/>
      <c r="C7" s="79"/>
      <c r="D7" s="14" t="s">
        <v>48</v>
      </c>
      <c r="E7" s="24">
        <v>45670</v>
      </c>
      <c r="F7" s="7" t="s">
        <v>14</v>
      </c>
      <c r="G7" s="7">
        <v>28768</v>
      </c>
      <c r="H7" s="7"/>
      <c r="I7" s="7">
        <v>81801</v>
      </c>
      <c r="J7" s="43"/>
      <c r="K7" s="11">
        <v>3105.95</v>
      </c>
      <c r="L7" s="44">
        <f>K7</f>
        <v>3105.95</v>
      </c>
    </row>
    <row r="8" spans="1:12" s="1" customFormat="1" ht="15" customHeight="1" thickBot="1" x14ac:dyDescent="0.3">
      <c r="A8" s="78" t="s">
        <v>226</v>
      </c>
      <c r="B8" s="79"/>
      <c r="C8" s="79"/>
      <c r="D8" s="14" t="s">
        <v>203</v>
      </c>
      <c r="E8" s="24">
        <v>45685</v>
      </c>
      <c r="F8" s="7" t="s">
        <v>146</v>
      </c>
      <c r="G8" s="7"/>
      <c r="H8" s="7"/>
      <c r="I8" s="7" t="s">
        <v>227</v>
      </c>
      <c r="J8" s="43">
        <v>16497.509999999998</v>
      </c>
      <c r="K8" s="11"/>
      <c r="L8" s="44">
        <f>J8</f>
        <v>16497.509999999998</v>
      </c>
    </row>
    <row r="9" spans="1:12" s="1" customFormat="1" ht="15" customHeight="1" thickBot="1" x14ac:dyDescent="0.3">
      <c r="A9" s="80" t="s">
        <v>88</v>
      </c>
      <c r="B9" s="81"/>
      <c r="C9" s="81"/>
      <c r="D9" s="81"/>
      <c r="E9" s="81"/>
      <c r="F9" s="81"/>
      <c r="G9" s="81"/>
      <c r="H9" s="81"/>
      <c r="I9" s="81"/>
      <c r="J9" s="39">
        <f>SUM(J7:J8)</f>
        <v>16497.509999999998</v>
      </c>
      <c r="K9" s="39">
        <f>SUM(K7:K8)</f>
        <v>3105.95</v>
      </c>
      <c r="L9" s="46">
        <f>J9+K9</f>
        <v>19603.46</v>
      </c>
    </row>
    <row r="10" spans="1:12" ht="15.75" customHeight="1" thickBot="1" x14ac:dyDescent="0.3">
      <c r="A10" s="78" t="s">
        <v>248</v>
      </c>
      <c r="B10" s="79"/>
      <c r="C10" s="79"/>
      <c r="D10" s="14" t="s">
        <v>249</v>
      </c>
      <c r="E10" s="24">
        <v>45692</v>
      </c>
      <c r="F10" s="7" t="s">
        <v>146</v>
      </c>
      <c r="G10" s="7"/>
      <c r="H10" s="7"/>
      <c r="I10" s="7" t="s">
        <v>250</v>
      </c>
      <c r="J10" s="43">
        <v>1160</v>
      </c>
      <c r="K10" s="11"/>
      <c r="L10" s="44">
        <f>J10</f>
        <v>1160</v>
      </c>
    </row>
    <row r="11" spans="1:12" ht="15.75" thickBot="1" x14ac:dyDescent="0.3">
      <c r="A11" s="80" t="s">
        <v>90</v>
      </c>
      <c r="B11" s="81"/>
      <c r="C11" s="81"/>
      <c r="D11" s="81"/>
      <c r="E11" s="81"/>
      <c r="F11" s="81"/>
      <c r="G11" s="81"/>
      <c r="H11" s="81"/>
      <c r="I11" s="81"/>
      <c r="J11" s="39">
        <f>SUM(J10:J10)</f>
        <v>1160</v>
      </c>
      <c r="K11" s="39">
        <f>SUM(K10:K10)</f>
        <v>0</v>
      </c>
      <c r="L11" s="46">
        <f>J11+K11</f>
        <v>1160</v>
      </c>
    </row>
    <row r="12" spans="1:12" ht="15.75" thickBot="1" x14ac:dyDescent="0.3">
      <c r="A12" s="95"/>
      <c r="B12" s="96"/>
      <c r="C12" s="96"/>
      <c r="D12" s="17"/>
      <c r="E12" s="19"/>
      <c r="F12" s="17"/>
      <c r="G12" s="17"/>
      <c r="H12" s="17"/>
      <c r="I12" s="17"/>
      <c r="J12" s="37"/>
      <c r="K12" s="18"/>
      <c r="L12" s="47"/>
    </row>
    <row r="13" spans="1:12" ht="15.75" thickBot="1" x14ac:dyDescent="0.3">
      <c r="A13" s="80" t="s">
        <v>91</v>
      </c>
      <c r="B13" s="81"/>
      <c r="C13" s="81"/>
      <c r="D13" s="81"/>
      <c r="E13" s="81"/>
      <c r="F13" s="81"/>
      <c r="G13" s="81"/>
      <c r="H13" s="81"/>
      <c r="I13" s="81"/>
      <c r="J13" s="39">
        <f>SUM(J12:J12)</f>
        <v>0</v>
      </c>
      <c r="K13" s="39">
        <f>SUM(K12:K12)</f>
        <v>0</v>
      </c>
      <c r="L13" s="46">
        <f>J13+K13</f>
        <v>0</v>
      </c>
    </row>
    <row r="14" spans="1:12" x14ac:dyDescent="0.25">
      <c r="A14" s="78" t="s">
        <v>506</v>
      </c>
      <c r="B14" s="79"/>
      <c r="C14" s="79"/>
      <c r="D14" s="14" t="s">
        <v>407</v>
      </c>
      <c r="E14" s="24">
        <v>45768</v>
      </c>
      <c r="F14" s="7"/>
      <c r="G14" s="7"/>
      <c r="H14" s="7"/>
      <c r="I14" s="7">
        <v>226821</v>
      </c>
      <c r="J14" s="43">
        <v>438</v>
      </c>
      <c r="K14" s="11"/>
      <c r="L14" s="44">
        <f>J14</f>
        <v>438</v>
      </c>
    </row>
    <row r="15" spans="1:12" ht="15.75" thickBot="1" x14ac:dyDescent="0.3">
      <c r="A15" s="95"/>
      <c r="B15" s="96"/>
      <c r="C15" s="96"/>
      <c r="D15" s="17"/>
      <c r="E15" s="19"/>
      <c r="F15" s="17"/>
      <c r="G15" s="17"/>
      <c r="H15" s="17"/>
      <c r="I15" s="17"/>
      <c r="J15" s="37"/>
      <c r="K15" s="18"/>
      <c r="L15" s="47"/>
    </row>
    <row r="16" spans="1:12" ht="15.75" thickBot="1" x14ac:dyDescent="0.3">
      <c r="A16" s="80" t="s">
        <v>92</v>
      </c>
      <c r="B16" s="81"/>
      <c r="C16" s="81"/>
      <c r="D16" s="81"/>
      <c r="E16" s="81"/>
      <c r="F16" s="81"/>
      <c r="G16" s="81"/>
      <c r="H16" s="81"/>
      <c r="I16" s="81"/>
      <c r="J16" s="39">
        <f>SUM(J14:J15)</f>
        <v>438</v>
      </c>
      <c r="K16" s="39">
        <f>SUM(K14:K15)</f>
        <v>0</v>
      </c>
      <c r="L16" s="46">
        <f>J16+K16</f>
        <v>438</v>
      </c>
    </row>
    <row r="17" spans="1:12" ht="15.75" thickBot="1" x14ac:dyDescent="0.3">
      <c r="A17" s="95"/>
      <c r="B17" s="96"/>
      <c r="C17" s="96"/>
      <c r="D17" s="17"/>
      <c r="E17" s="19"/>
      <c r="F17" s="17"/>
      <c r="G17" s="17"/>
      <c r="H17" s="17"/>
      <c r="I17" s="17"/>
      <c r="J17" s="37"/>
      <c r="K17" s="18"/>
      <c r="L17" s="47"/>
    </row>
    <row r="18" spans="1:12" ht="15.75" thickBot="1" x14ac:dyDescent="0.3">
      <c r="A18" s="80" t="s">
        <v>26</v>
      </c>
      <c r="B18" s="81"/>
      <c r="C18" s="81"/>
      <c r="D18" s="81"/>
      <c r="E18" s="81"/>
      <c r="F18" s="81"/>
      <c r="G18" s="81"/>
      <c r="H18" s="81"/>
      <c r="I18" s="81"/>
      <c r="J18" s="39">
        <f>SUM(J17:J17)</f>
        <v>0</v>
      </c>
      <c r="K18" s="39">
        <f>SUM(K17:K17)</f>
        <v>0</v>
      </c>
      <c r="L18" s="46">
        <f>J18+K18</f>
        <v>0</v>
      </c>
    </row>
    <row r="19" spans="1:12" ht="15.75" thickBot="1" x14ac:dyDescent="0.3">
      <c r="A19" s="78"/>
      <c r="B19" s="79"/>
      <c r="C19" s="79"/>
      <c r="D19" s="14"/>
      <c r="E19" s="24"/>
      <c r="F19" s="7"/>
      <c r="G19" s="7"/>
      <c r="H19" s="7"/>
      <c r="I19" s="7"/>
      <c r="J19" s="43"/>
      <c r="K19" s="11"/>
      <c r="L19" s="44"/>
    </row>
    <row r="20" spans="1:12" ht="15.75" thickBot="1" x14ac:dyDescent="0.3">
      <c r="A20" s="80" t="s">
        <v>89</v>
      </c>
      <c r="B20" s="81"/>
      <c r="C20" s="81"/>
      <c r="D20" s="81"/>
      <c r="E20" s="81"/>
      <c r="F20" s="81"/>
      <c r="G20" s="81"/>
      <c r="H20" s="81"/>
      <c r="I20" s="81"/>
      <c r="J20" s="39">
        <f>SUM(J19:J19)</f>
        <v>0</v>
      </c>
      <c r="K20" s="39">
        <f>SUM(K19:K19)</f>
        <v>0</v>
      </c>
      <c r="L20" s="46">
        <f>J20+K20</f>
        <v>0</v>
      </c>
    </row>
    <row r="21" spans="1:12" x14ac:dyDescent="0.25">
      <c r="A21" s="78"/>
      <c r="B21" s="79"/>
      <c r="C21" s="79"/>
      <c r="D21" s="14"/>
      <c r="E21" s="24"/>
      <c r="F21" s="7"/>
      <c r="G21" s="7"/>
      <c r="H21" s="7"/>
      <c r="I21" s="7"/>
      <c r="J21" s="43"/>
      <c r="K21" s="11"/>
      <c r="L21" s="44"/>
    </row>
    <row r="22" spans="1:12" x14ac:dyDescent="0.25">
      <c r="A22" s="78"/>
      <c r="B22" s="79"/>
      <c r="C22" s="79"/>
      <c r="D22" s="14"/>
      <c r="E22" s="24"/>
      <c r="F22" s="7"/>
      <c r="G22" s="7"/>
      <c r="H22" s="7"/>
      <c r="I22" s="7"/>
      <c r="J22" s="43"/>
      <c r="K22" s="11"/>
      <c r="L22" s="44"/>
    </row>
    <row r="23" spans="1:12" x14ac:dyDescent="0.25">
      <c r="A23" s="78"/>
      <c r="B23" s="79"/>
      <c r="C23" s="79"/>
      <c r="D23" s="14"/>
      <c r="E23" s="24"/>
      <c r="F23" s="7"/>
      <c r="G23" s="7"/>
      <c r="H23" s="7"/>
      <c r="I23" s="7"/>
      <c r="J23" s="43"/>
      <c r="K23" s="11"/>
      <c r="L23" s="44"/>
    </row>
    <row r="24" spans="1:12" x14ac:dyDescent="0.25">
      <c r="A24" s="85"/>
      <c r="B24" s="86"/>
      <c r="C24" s="86"/>
      <c r="D24" s="20"/>
      <c r="E24" s="21"/>
      <c r="F24" s="20"/>
      <c r="G24" s="20"/>
      <c r="H24" s="20"/>
      <c r="I24" s="20"/>
      <c r="J24" s="38"/>
      <c r="K24" s="22"/>
      <c r="L24" s="48"/>
    </row>
    <row r="25" spans="1:12" ht="15.75" thickBot="1" x14ac:dyDescent="0.3">
      <c r="A25" s="78"/>
      <c r="B25" s="79"/>
      <c r="C25" s="79"/>
      <c r="D25" s="14"/>
      <c r="E25" s="24"/>
      <c r="F25" s="7"/>
      <c r="G25" s="7"/>
      <c r="H25" s="7"/>
      <c r="I25" s="7"/>
      <c r="J25" s="43"/>
      <c r="K25" s="11"/>
      <c r="L25" s="44"/>
    </row>
    <row r="26" spans="1:12" ht="15.75" thickBot="1" x14ac:dyDescent="0.3">
      <c r="A26" s="80" t="s">
        <v>52</v>
      </c>
      <c r="B26" s="81"/>
      <c r="C26" s="81"/>
      <c r="D26" s="81"/>
      <c r="E26" s="81"/>
      <c r="F26" s="81"/>
      <c r="G26" s="81"/>
      <c r="H26" s="81"/>
      <c r="I26" s="81"/>
      <c r="J26" s="39">
        <f>SUM(J21:J25)</f>
        <v>0</v>
      </c>
      <c r="K26" s="39">
        <f>SUM(K21:K25)</f>
        <v>0</v>
      </c>
      <c r="L26" s="46">
        <f>J26+K26</f>
        <v>0</v>
      </c>
    </row>
    <row r="27" spans="1:12" x14ac:dyDescent="0.25">
      <c r="A27" s="78"/>
      <c r="B27" s="79"/>
      <c r="C27" s="79"/>
      <c r="D27" s="14"/>
      <c r="E27" s="24"/>
      <c r="F27" s="7"/>
      <c r="G27" s="7"/>
      <c r="H27" s="7"/>
      <c r="I27" s="7"/>
      <c r="J27" s="43"/>
      <c r="K27" s="11"/>
      <c r="L27" s="44"/>
    </row>
    <row r="28" spans="1:12" x14ac:dyDescent="0.25">
      <c r="A28" s="78"/>
      <c r="B28" s="79"/>
      <c r="C28" s="79"/>
      <c r="D28" s="14"/>
      <c r="E28" s="24"/>
      <c r="F28" s="7"/>
      <c r="G28" s="7"/>
      <c r="H28" s="7"/>
      <c r="I28" s="7"/>
      <c r="J28" s="43"/>
      <c r="K28" s="11"/>
      <c r="L28" s="44"/>
    </row>
    <row r="29" spans="1:12" x14ac:dyDescent="0.25">
      <c r="A29" s="85"/>
      <c r="B29" s="86"/>
      <c r="C29" s="86"/>
      <c r="D29" s="20"/>
      <c r="E29" s="21"/>
      <c r="F29" s="20"/>
      <c r="G29" s="20"/>
      <c r="H29" s="20"/>
      <c r="I29" s="20"/>
      <c r="J29" s="38"/>
      <c r="K29" s="22"/>
      <c r="L29" s="48"/>
    </row>
    <row r="30" spans="1:12" x14ac:dyDescent="0.25">
      <c r="A30" s="83"/>
      <c r="B30" s="84"/>
      <c r="C30" s="84"/>
      <c r="D30" s="42"/>
      <c r="E30" s="13"/>
      <c r="F30" s="8"/>
      <c r="G30" s="8"/>
      <c r="H30" s="8"/>
      <c r="I30" s="8"/>
      <c r="J30" s="35"/>
      <c r="K30" s="11"/>
      <c r="L30" s="44"/>
    </row>
    <row r="31" spans="1:12" ht="15.75" thickBot="1" x14ac:dyDescent="0.3">
      <c r="A31" s="78"/>
      <c r="B31" s="79"/>
      <c r="C31" s="79"/>
      <c r="D31" s="14"/>
      <c r="E31" s="24"/>
      <c r="F31" s="7"/>
      <c r="G31" s="7"/>
      <c r="H31" s="7"/>
      <c r="I31" s="7"/>
      <c r="J31" s="43"/>
      <c r="K31" s="11"/>
      <c r="L31" s="44"/>
    </row>
    <row r="32" spans="1:12" ht="15.75" thickBot="1" x14ac:dyDescent="0.3">
      <c r="A32" s="80" t="s">
        <v>55</v>
      </c>
      <c r="B32" s="81"/>
      <c r="C32" s="81"/>
      <c r="D32" s="81"/>
      <c r="E32" s="81"/>
      <c r="F32" s="81"/>
      <c r="G32" s="81"/>
      <c r="H32" s="81"/>
      <c r="I32" s="81"/>
      <c r="J32" s="39">
        <f>SUM(J27:J31)</f>
        <v>0</v>
      </c>
      <c r="K32" s="39">
        <f>SUM(K27:K31)</f>
        <v>0</v>
      </c>
      <c r="L32" s="46">
        <f>J32+K32</f>
        <v>0</v>
      </c>
    </row>
    <row r="33" spans="1:12" x14ac:dyDescent="0.25">
      <c r="A33" s="78"/>
      <c r="B33" s="79"/>
      <c r="C33" s="79"/>
      <c r="D33" s="14"/>
      <c r="E33" s="24"/>
      <c r="F33" s="7"/>
      <c r="G33" s="7"/>
      <c r="H33" s="7"/>
      <c r="I33" s="7"/>
      <c r="J33" s="43"/>
      <c r="K33" s="11"/>
      <c r="L33" s="44"/>
    </row>
    <row r="34" spans="1:12" x14ac:dyDescent="0.25">
      <c r="A34" s="78"/>
      <c r="B34" s="79"/>
      <c r="C34" s="79"/>
      <c r="D34" s="14"/>
      <c r="E34" s="24"/>
      <c r="F34" s="7"/>
      <c r="G34" s="7"/>
      <c r="H34" s="7"/>
      <c r="I34" s="7"/>
      <c r="J34" s="43"/>
      <c r="K34" s="11"/>
      <c r="L34" s="44"/>
    </row>
    <row r="35" spans="1:12" x14ac:dyDescent="0.25">
      <c r="A35" s="85"/>
      <c r="B35" s="86"/>
      <c r="C35" s="86"/>
      <c r="D35" s="20"/>
      <c r="E35" s="21"/>
      <c r="F35" s="20"/>
      <c r="G35" s="20"/>
      <c r="H35" s="20"/>
      <c r="I35" s="20"/>
      <c r="J35" s="38"/>
      <c r="K35" s="22"/>
      <c r="L35" s="48"/>
    </row>
    <row r="36" spans="1:12" x14ac:dyDescent="0.25">
      <c r="A36" s="83"/>
      <c r="B36" s="84"/>
      <c r="C36" s="84"/>
      <c r="D36" s="42"/>
      <c r="E36" s="13"/>
      <c r="F36" s="8"/>
      <c r="G36" s="8"/>
      <c r="H36" s="8"/>
      <c r="I36" s="8"/>
      <c r="J36" s="35"/>
      <c r="K36" s="11"/>
      <c r="L36" s="44"/>
    </row>
    <row r="37" spans="1:12" ht="15.75" thickBot="1" x14ac:dyDescent="0.3">
      <c r="A37" s="83"/>
      <c r="B37" s="84"/>
      <c r="C37" s="84"/>
      <c r="D37" s="42"/>
      <c r="E37" s="13"/>
      <c r="F37" s="8"/>
      <c r="G37" s="8"/>
      <c r="H37" s="8"/>
      <c r="I37" s="8"/>
      <c r="J37" s="35"/>
      <c r="K37" s="10"/>
      <c r="L37" s="36"/>
    </row>
    <row r="38" spans="1:12" ht="15.75" thickBot="1" x14ac:dyDescent="0.3">
      <c r="A38" s="80" t="s">
        <v>62</v>
      </c>
      <c r="B38" s="81"/>
      <c r="C38" s="81"/>
      <c r="D38" s="81"/>
      <c r="E38" s="81"/>
      <c r="F38" s="81"/>
      <c r="G38" s="81"/>
      <c r="H38" s="81"/>
      <c r="I38" s="81"/>
      <c r="J38" s="39">
        <f>SUM(J33:J37)</f>
        <v>0</v>
      </c>
      <c r="K38" s="39">
        <f>SUM(K33:K37)</f>
        <v>0</v>
      </c>
      <c r="L38" s="46">
        <f>J38+K38</f>
        <v>0</v>
      </c>
    </row>
    <row r="39" spans="1:12" x14ac:dyDescent="0.25">
      <c r="A39" s="78"/>
      <c r="B39" s="79"/>
      <c r="C39" s="79"/>
      <c r="D39" s="14"/>
      <c r="E39" s="24"/>
      <c r="F39" s="7"/>
      <c r="G39" s="7"/>
      <c r="H39" s="7"/>
      <c r="I39" s="7"/>
      <c r="J39" s="43"/>
      <c r="K39" s="11"/>
      <c r="L39" s="44"/>
    </row>
    <row r="40" spans="1:12" x14ac:dyDescent="0.25">
      <c r="A40" s="78"/>
      <c r="B40" s="79"/>
      <c r="C40" s="79"/>
      <c r="D40" s="14"/>
      <c r="E40" s="24"/>
      <c r="F40" s="7"/>
      <c r="G40" s="7"/>
      <c r="H40" s="7"/>
      <c r="I40" s="7"/>
      <c r="J40" s="43"/>
      <c r="K40" s="11"/>
      <c r="L40" s="44"/>
    </row>
    <row r="41" spans="1:12" x14ac:dyDescent="0.25">
      <c r="A41" s="85"/>
      <c r="B41" s="86"/>
      <c r="C41" s="86"/>
      <c r="D41" s="20"/>
      <c r="E41" s="21"/>
      <c r="F41" s="20"/>
      <c r="G41" s="20"/>
      <c r="H41" s="20"/>
      <c r="I41" s="20"/>
      <c r="J41" s="38"/>
      <c r="K41" s="22"/>
      <c r="L41" s="48"/>
    </row>
    <row r="42" spans="1:12" x14ac:dyDescent="0.25">
      <c r="A42" s="83"/>
      <c r="B42" s="84"/>
      <c r="C42" s="84"/>
      <c r="D42" s="42"/>
      <c r="E42" s="13"/>
      <c r="F42" s="8"/>
      <c r="G42" s="8"/>
      <c r="H42" s="8"/>
      <c r="I42" s="8"/>
      <c r="J42" s="35"/>
      <c r="K42" s="11"/>
      <c r="L42" s="44"/>
    </row>
    <row r="43" spans="1:12" ht="15.75" thickBot="1" x14ac:dyDescent="0.3">
      <c r="A43" s="78"/>
      <c r="B43" s="79"/>
      <c r="C43" s="79"/>
      <c r="D43" s="14"/>
      <c r="E43" s="24"/>
      <c r="F43" s="7"/>
      <c r="G43" s="7"/>
      <c r="H43" s="7"/>
      <c r="I43" s="7"/>
      <c r="J43" s="43"/>
      <c r="K43" s="11"/>
      <c r="L43" s="44"/>
    </row>
    <row r="44" spans="1:12" ht="15.75" thickBot="1" x14ac:dyDescent="0.3">
      <c r="A44" s="80" t="s">
        <v>68</v>
      </c>
      <c r="B44" s="81"/>
      <c r="C44" s="81"/>
      <c r="D44" s="81"/>
      <c r="E44" s="81"/>
      <c r="F44" s="81"/>
      <c r="G44" s="81"/>
      <c r="H44" s="81"/>
      <c r="I44" s="81"/>
      <c r="J44" s="39">
        <f>SUM(J39:J43)</f>
        <v>0</v>
      </c>
      <c r="K44" s="39">
        <f>SUM(K39:K43)</f>
        <v>0</v>
      </c>
      <c r="L44" s="46">
        <f>J44+K44</f>
        <v>0</v>
      </c>
    </row>
    <row r="45" spans="1:12" x14ac:dyDescent="0.25">
      <c r="A45" s="78"/>
      <c r="B45" s="79"/>
      <c r="C45" s="79"/>
      <c r="D45" s="14"/>
      <c r="E45" s="24"/>
      <c r="F45" s="7"/>
      <c r="G45" s="7"/>
      <c r="H45" s="7"/>
      <c r="I45" s="7"/>
      <c r="J45" s="43"/>
      <c r="K45" s="11"/>
      <c r="L45" s="44"/>
    </row>
    <row r="46" spans="1:12" x14ac:dyDescent="0.25">
      <c r="A46" s="78"/>
      <c r="B46" s="79"/>
      <c r="C46" s="79"/>
      <c r="D46" s="14"/>
      <c r="E46" s="24"/>
      <c r="F46" s="7"/>
      <c r="G46" s="7"/>
      <c r="H46" s="7"/>
      <c r="I46" s="7"/>
      <c r="J46" s="43"/>
      <c r="K46" s="11"/>
      <c r="L46" s="44"/>
    </row>
    <row r="47" spans="1:12" x14ac:dyDescent="0.25">
      <c r="A47" s="78"/>
      <c r="B47" s="79"/>
      <c r="C47" s="79"/>
      <c r="D47" s="14"/>
      <c r="E47" s="24"/>
      <c r="F47" s="7"/>
      <c r="G47" s="7"/>
      <c r="H47" s="7"/>
      <c r="I47" s="7"/>
      <c r="J47" s="43"/>
      <c r="K47" s="11"/>
      <c r="L47" s="44"/>
    </row>
    <row r="48" spans="1:12" x14ac:dyDescent="0.25">
      <c r="A48" s="85"/>
      <c r="B48" s="86"/>
      <c r="C48" s="86"/>
      <c r="D48" s="20"/>
      <c r="E48" s="21"/>
      <c r="F48" s="20"/>
      <c r="G48" s="20"/>
      <c r="H48" s="20"/>
      <c r="I48" s="20"/>
      <c r="J48" s="38"/>
      <c r="K48" s="22"/>
      <c r="L48" s="48"/>
    </row>
    <row r="49" spans="1:12" x14ac:dyDescent="0.25">
      <c r="A49" s="83"/>
      <c r="B49" s="84"/>
      <c r="C49" s="84"/>
      <c r="D49" s="42"/>
      <c r="E49" s="13"/>
      <c r="F49" s="8"/>
      <c r="G49" s="8"/>
      <c r="H49" s="8"/>
      <c r="I49" s="8"/>
      <c r="J49" s="35"/>
      <c r="K49" s="11"/>
      <c r="L49" s="44"/>
    </row>
    <row r="50" spans="1:12" ht="15.75" thickBot="1" x14ac:dyDescent="0.3">
      <c r="A50" s="78"/>
      <c r="B50" s="79"/>
      <c r="C50" s="79"/>
      <c r="D50" s="14"/>
      <c r="E50" s="24"/>
      <c r="F50" s="7"/>
      <c r="G50" s="7"/>
      <c r="H50" s="7"/>
      <c r="I50" s="7"/>
      <c r="J50" s="11"/>
      <c r="K50" s="11"/>
      <c r="L50" s="44"/>
    </row>
    <row r="51" spans="1:12" ht="15.75" thickBot="1" x14ac:dyDescent="0.3">
      <c r="A51" s="80" t="s">
        <v>73</v>
      </c>
      <c r="B51" s="81"/>
      <c r="C51" s="81"/>
      <c r="D51" s="81"/>
      <c r="E51" s="81"/>
      <c r="F51" s="81"/>
      <c r="G51" s="81"/>
      <c r="H51" s="81"/>
      <c r="I51" s="81"/>
      <c r="J51" s="39">
        <f>SUM(J46:J50)</f>
        <v>0</v>
      </c>
      <c r="K51" s="39">
        <f>SUM(K46:K50)</f>
        <v>0</v>
      </c>
      <c r="L51" s="46">
        <f>J51+K51</f>
        <v>0</v>
      </c>
    </row>
    <row r="52" spans="1:12" x14ac:dyDescent="0.25">
      <c r="A52" s="78"/>
      <c r="B52" s="79"/>
      <c r="C52" s="79"/>
      <c r="D52" s="14"/>
      <c r="E52" s="24"/>
      <c r="F52" s="7"/>
      <c r="G52" s="7"/>
      <c r="H52" s="7"/>
      <c r="I52" s="7"/>
      <c r="J52" s="43"/>
      <c r="K52" s="11"/>
      <c r="L52" s="44"/>
    </row>
    <row r="53" spans="1:12" x14ac:dyDescent="0.25">
      <c r="A53" s="78"/>
      <c r="B53" s="79"/>
      <c r="C53" s="79"/>
      <c r="D53" s="14"/>
      <c r="E53" s="24"/>
      <c r="F53" s="7"/>
      <c r="G53" s="7"/>
      <c r="H53" s="7"/>
      <c r="I53" s="7"/>
      <c r="J53" s="43"/>
      <c r="K53" s="11"/>
      <c r="L53" s="44"/>
    </row>
    <row r="54" spans="1:12" x14ac:dyDescent="0.25">
      <c r="A54" s="78"/>
      <c r="B54" s="79"/>
      <c r="C54" s="79"/>
      <c r="D54" s="14"/>
      <c r="E54" s="24"/>
      <c r="F54" s="7"/>
      <c r="G54" s="7"/>
      <c r="H54" s="7"/>
      <c r="I54" s="7"/>
      <c r="J54" s="43"/>
      <c r="K54" s="11"/>
      <c r="L54" s="44"/>
    </row>
    <row r="55" spans="1:12" x14ac:dyDescent="0.25">
      <c r="A55" s="78"/>
      <c r="B55" s="79"/>
      <c r="C55" s="79"/>
      <c r="D55" s="14"/>
      <c r="E55" s="24"/>
      <c r="F55" s="7"/>
      <c r="G55" s="7"/>
      <c r="H55" s="7"/>
      <c r="I55" s="7"/>
      <c r="J55" s="43"/>
      <c r="K55" s="11"/>
      <c r="L55" s="44"/>
    </row>
    <row r="56" spans="1:12" ht="15.75" thickBot="1" x14ac:dyDescent="0.3">
      <c r="A56" s="78"/>
      <c r="B56" s="79"/>
      <c r="C56" s="79"/>
      <c r="D56" s="14"/>
      <c r="E56" s="24"/>
      <c r="F56" s="7"/>
      <c r="G56" s="7"/>
      <c r="H56" s="7"/>
      <c r="I56" s="7"/>
      <c r="J56" s="43"/>
      <c r="K56" s="41"/>
      <c r="L56" s="44"/>
    </row>
    <row r="57" spans="1:12" ht="15.75" thickBot="1" x14ac:dyDescent="0.3">
      <c r="A57" s="80" t="s">
        <v>78</v>
      </c>
      <c r="B57" s="81"/>
      <c r="C57" s="81"/>
      <c r="D57" s="81"/>
      <c r="E57" s="81"/>
      <c r="F57" s="81"/>
      <c r="G57" s="81"/>
      <c r="H57" s="81"/>
      <c r="I57" s="82"/>
      <c r="J57" s="39">
        <f>SUM(J50:J56)</f>
        <v>0</v>
      </c>
      <c r="K57" s="39">
        <f>SUM(K50:K56)</f>
        <v>0</v>
      </c>
      <c r="L57" s="46">
        <f>J57+K57</f>
        <v>0</v>
      </c>
    </row>
    <row r="58" spans="1:12" x14ac:dyDescent="0.25">
      <c r="A58" s="78"/>
      <c r="B58" s="79"/>
      <c r="C58" s="79"/>
      <c r="D58" s="14"/>
      <c r="E58" s="24"/>
      <c r="F58" s="7"/>
      <c r="G58" s="7"/>
      <c r="H58" s="7"/>
      <c r="I58" s="7"/>
      <c r="J58" s="43"/>
      <c r="K58" s="11"/>
      <c r="L58" s="44"/>
    </row>
    <row r="59" spans="1:12" x14ac:dyDescent="0.25">
      <c r="A59" s="78"/>
      <c r="B59" s="79"/>
      <c r="C59" s="79"/>
      <c r="D59" s="14"/>
      <c r="E59" s="24"/>
      <c r="F59" s="7"/>
      <c r="G59" s="7"/>
      <c r="H59" s="7"/>
      <c r="I59" s="7"/>
      <c r="J59" s="49">
        <f>J9+J11+J13+J16+J18+J20+J26+J32+J38+J44+J51+J57</f>
        <v>18095.509999999998</v>
      </c>
      <c r="K59" s="49">
        <f>K9+K11+K13+K16+K18+K20+K26+K32+K38+K44+K51+K57</f>
        <v>3105.95</v>
      </c>
      <c r="L59" s="50">
        <f>L9+L11+L13+L16+L18+L20+L26+L32+L38+L44+L51+L57</f>
        <v>21201.46</v>
      </c>
    </row>
    <row r="60" spans="1:12" ht="15.75" thickBot="1" x14ac:dyDescent="0.3">
      <c r="A60" s="76"/>
      <c r="B60" s="77"/>
      <c r="C60" s="77"/>
      <c r="D60" s="16"/>
      <c r="E60" s="25"/>
      <c r="F60" s="9"/>
      <c r="G60" s="9"/>
      <c r="H60" s="9"/>
      <c r="I60" s="9"/>
      <c r="J60" s="51"/>
      <c r="K60" s="12"/>
      <c r="L60" s="52"/>
    </row>
  </sheetData>
  <mergeCells count="57">
    <mergeCell ref="A60:C60"/>
    <mergeCell ref="A54:C54"/>
    <mergeCell ref="A55:C55"/>
    <mergeCell ref="A56:C56"/>
    <mergeCell ref="A57:I57"/>
    <mergeCell ref="A58:C58"/>
    <mergeCell ref="A59:C59"/>
    <mergeCell ref="A53:C53"/>
    <mergeCell ref="A42:C42"/>
    <mergeCell ref="A43:C43"/>
    <mergeCell ref="A44:I44"/>
    <mergeCell ref="A45:C45"/>
    <mergeCell ref="A46:C46"/>
    <mergeCell ref="A47:C47"/>
    <mergeCell ref="A48:C48"/>
    <mergeCell ref="A49:C49"/>
    <mergeCell ref="A50:C50"/>
    <mergeCell ref="A51:I51"/>
    <mergeCell ref="A52:C52"/>
    <mergeCell ref="A41:C41"/>
    <mergeCell ref="A30:C30"/>
    <mergeCell ref="A31:C31"/>
    <mergeCell ref="A32:I32"/>
    <mergeCell ref="A33:C33"/>
    <mergeCell ref="A34:C34"/>
    <mergeCell ref="A35:C35"/>
    <mergeCell ref="A36:C36"/>
    <mergeCell ref="A37:C37"/>
    <mergeCell ref="A38:I38"/>
    <mergeCell ref="A39:C39"/>
    <mergeCell ref="A40:C40"/>
    <mergeCell ref="A29:C29"/>
    <mergeCell ref="A19:C19"/>
    <mergeCell ref="A20:I20"/>
    <mergeCell ref="A21:C21"/>
    <mergeCell ref="A22:C22"/>
    <mergeCell ref="A23:C23"/>
    <mergeCell ref="A24:C24"/>
    <mergeCell ref="A25:C25"/>
    <mergeCell ref="A26:I26"/>
    <mergeCell ref="A27:C27"/>
    <mergeCell ref="A28:C28"/>
    <mergeCell ref="A16:I16"/>
    <mergeCell ref="A17:C17"/>
    <mergeCell ref="A18:I18"/>
    <mergeCell ref="A9:I9"/>
    <mergeCell ref="A10:C10"/>
    <mergeCell ref="A11:I11"/>
    <mergeCell ref="A12:C12"/>
    <mergeCell ref="A13:I13"/>
    <mergeCell ref="A14:C14"/>
    <mergeCell ref="A15:C15"/>
    <mergeCell ref="A5:F5"/>
    <mergeCell ref="H5:L5"/>
    <mergeCell ref="A6:C6"/>
    <mergeCell ref="A7:C7"/>
    <mergeCell ref="A8:C8"/>
  </mergeCells>
  <pageMargins left="0.31496062992125984" right="0.31496062992125984" top="0.35433070866141736" bottom="0.19685039370078741" header="0.31496062992125984" footer="0.31496062992125984"/>
  <pageSetup scale="60" orientation="landscape" horizontalDpi="300" verticalDpi="300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4:L62"/>
  <sheetViews>
    <sheetView view="pageBreakPreview" zoomScale="80" zoomScaleNormal="100" zoomScaleSheetLayoutView="80" workbookViewId="0">
      <pane ySplit="6" topLeftCell="A23" activePane="bottomLeft" state="frozen"/>
      <selection pane="bottomLeft" activeCell="A24" sqref="A24:C24"/>
    </sheetView>
  </sheetViews>
  <sheetFormatPr baseColWidth="10" defaultColWidth="4" defaultRowHeight="15" x14ac:dyDescent="0.25"/>
  <cols>
    <col min="1" max="1" width="18.85546875" customWidth="1"/>
    <col min="2" max="2" width="18.7109375" customWidth="1"/>
    <col min="3" max="3" width="43.28515625" customWidth="1"/>
    <col min="4" max="4" width="18" customWidth="1"/>
    <col min="5" max="5" width="13.85546875" style="6" customWidth="1"/>
    <col min="6" max="7" width="17.7109375" style="6" customWidth="1"/>
    <col min="8" max="8" width="16.5703125" style="6" customWidth="1"/>
    <col min="9" max="10" width="13.7109375" style="6" customWidth="1"/>
    <col min="11" max="11" width="12" style="6" bestFit="1" customWidth="1"/>
    <col min="12" max="12" width="17" customWidth="1"/>
  </cols>
  <sheetData>
    <row r="4" spans="1:12" ht="15.75" thickBot="1" x14ac:dyDescent="0.3"/>
    <row r="5" spans="1:12" ht="15" customHeight="1" thickBot="1" x14ac:dyDescent="0.3">
      <c r="A5" s="87" t="s">
        <v>93</v>
      </c>
      <c r="B5" s="88"/>
      <c r="C5" s="88"/>
      <c r="D5" s="88"/>
      <c r="E5" s="88"/>
      <c r="F5" s="89"/>
      <c r="G5" s="33"/>
      <c r="H5" s="87" t="s">
        <v>21</v>
      </c>
      <c r="I5" s="88"/>
      <c r="J5" s="88"/>
      <c r="K5" s="88"/>
      <c r="L5" s="89"/>
    </row>
    <row r="6" spans="1:12" s="2" customFormat="1" ht="54" customHeight="1" thickBot="1" x14ac:dyDescent="0.3">
      <c r="A6" s="90" t="s">
        <v>3</v>
      </c>
      <c r="B6" s="91"/>
      <c r="C6" s="91"/>
      <c r="D6" s="5" t="s">
        <v>8</v>
      </c>
      <c r="E6" s="5" t="s">
        <v>7</v>
      </c>
      <c r="F6" s="5" t="s">
        <v>5</v>
      </c>
      <c r="G6" s="4" t="s">
        <v>44</v>
      </c>
      <c r="H6" s="4" t="s">
        <v>50</v>
      </c>
      <c r="I6" s="4" t="s">
        <v>0</v>
      </c>
      <c r="J6" s="4" t="s">
        <v>38</v>
      </c>
      <c r="K6" s="4" t="s">
        <v>39</v>
      </c>
      <c r="L6" s="4" t="s">
        <v>22</v>
      </c>
    </row>
    <row r="7" spans="1:12" ht="15.75" thickBot="1" x14ac:dyDescent="0.3">
      <c r="A7" s="95"/>
      <c r="B7" s="96"/>
      <c r="C7" s="96"/>
      <c r="D7" s="17"/>
      <c r="E7" s="19"/>
      <c r="F7" s="17"/>
      <c r="G7" s="17"/>
      <c r="H7" s="17"/>
      <c r="I7" s="17"/>
      <c r="J7" s="37"/>
      <c r="K7" s="18"/>
      <c r="L7" s="47"/>
    </row>
    <row r="8" spans="1:12" s="1" customFormat="1" ht="15" customHeight="1" thickBot="1" x14ac:dyDescent="0.3">
      <c r="A8" s="80" t="s">
        <v>88</v>
      </c>
      <c r="B8" s="81"/>
      <c r="C8" s="81"/>
      <c r="D8" s="81"/>
      <c r="E8" s="81"/>
      <c r="F8" s="81"/>
      <c r="G8" s="81"/>
      <c r="H8" s="81"/>
      <c r="I8" s="81"/>
      <c r="J8" s="39">
        <f>SUM(J7:J7)</f>
        <v>0</v>
      </c>
      <c r="K8" s="39">
        <f>SUM(K7:K7)</f>
        <v>0</v>
      </c>
      <c r="L8" s="46">
        <f>J8+K8</f>
        <v>0</v>
      </c>
    </row>
    <row r="9" spans="1:12" ht="15.75" customHeight="1" thickBot="1" x14ac:dyDescent="0.3">
      <c r="A9" s="78" t="s">
        <v>268</v>
      </c>
      <c r="B9" s="79"/>
      <c r="C9" s="79"/>
      <c r="D9" s="14" t="s">
        <v>48</v>
      </c>
      <c r="E9" s="24">
        <v>45702</v>
      </c>
      <c r="F9" s="7" t="s">
        <v>14</v>
      </c>
      <c r="G9" s="7">
        <v>29362</v>
      </c>
      <c r="H9" s="7"/>
      <c r="I9" s="7">
        <v>83176</v>
      </c>
      <c r="J9" s="43"/>
      <c r="K9" s="11">
        <v>186</v>
      </c>
      <c r="L9" s="44">
        <f>K9</f>
        <v>186</v>
      </c>
    </row>
    <row r="10" spans="1:12" ht="15.75" thickBot="1" x14ac:dyDescent="0.3">
      <c r="A10" s="80" t="s">
        <v>90</v>
      </c>
      <c r="B10" s="81"/>
      <c r="C10" s="81"/>
      <c r="D10" s="81"/>
      <c r="E10" s="81"/>
      <c r="F10" s="81"/>
      <c r="G10" s="81"/>
      <c r="H10" s="81"/>
      <c r="I10" s="81"/>
      <c r="J10" s="39">
        <f>SUM(J9:J9)</f>
        <v>0</v>
      </c>
      <c r="K10" s="39">
        <f>SUM(K9:K9)</f>
        <v>186</v>
      </c>
      <c r="L10" s="46">
        <f>J10+K10</f>
        <v>186</v>
      </c>
    </row>
    <row r="11" spans="1:12" ht="15.75" thickBot="1" x14ac:dyDescent="0.3">
      <c r="A11" s="95"/>
      <c r="B11" s="96"/>
      <c r="C11" s="96"/>
      <c r="D11" s="17"/>
      <c r="E11" s="19"/>
      <c r="F11" s="17"/>
      <c r="G11" s="17"/>
      <c r="H11" s="17"/>
      <c r="I11" s="17"/>
      <c r="J11" s="37"/>
      <c r="K11" s="18"/>
      <c r="L11" s="47"/>
    </row>
    <row r="12" spans="1:12" ht="15.75" thickBot="1" x14ac:dyDescent="0.3">
      <c r="A12" s="80" t="s">
        <v>91</v>
      </c>
      <c r="B12" s="81"/>
      <c r="C12" s="81"/>
      <c r="D12" s="81"/>
      <c r="E12" s="81"/>
      <c r="F12" s="81"/>
      <c r="G12" s="81"/>
      <c r="H12" s="81"/>
      <c r="I12" s="81"/>
      <c r="J12" s="39">
        <f>SUM(J11:J11)</f>
        <v>0</v>
      </c>
      <c r="K12" s="39">
        <f>SUM(K11:K11)</f>
        <v>0</v>
      </c>
      <c r="L12" s="46">
        <f>J12+K12</f>
        <v>0</v>
      </c>
    </row>
    <row r="13" spans="1:12" ht="15.75" thickBot="1" x14ac:dyDescent="0.3">
      <c r="A13" s="78" t="s">
        <v>215</v>
      </c>
      <c r="B13" s="79"/>
      <c r="C13" s="79"/>
      <c r="D13" s="14" t="s">
        <v>203</v>
      </c>
      <c r="E13" s="24">
        <v>45773</v>
      </c>
      <c r="F13" s="7" t="s">
        <v>14</v>
      </c>
      <c r="G13" s="7"/>
      <c r="H13" s="7"/>
      <c r="I13" s="7" t="s">
        <v>484</v>
      </c>
      <c r="J13" s="43"/>
      <c r="K13" s="11">
        <v>3580.28</v>
      </c>
      <c r="L13" s="44">
        <f>K13</f>
        <v>3580.28</v>
      </c>
    </row>
    <row r="14" spans="1:12" ht="15.75" thickBot="1" x14ac:dyDescent="0.3">
      <c r="A14" s="80" t="s">
        <v>92</v>
      </c>
      <c r="B14" s="81"/>
      <c r="C14" s="81"/>
      <c r="D14" s="81"/>
      <c r="E14" s="81"/>
      <c r="F14" s="81"/>
      <c r="G14" s="81"/>
      <c r="H14" s="81"/>
      <c r="I14" s="81"/>
      <c r="J14" s="39">
        <f>SUM(J13:J13)</f>
        <v>0</v>
      </c>
      <c r="K14" s="39">
        <f>SUM(K13:K13)</f>
        <v>3580.28</v>
      </c>
      <c r="L14" s="46">
        <f>J14+K14</f>
        <v>3580.28</v>
      </c>
    </row>
    <row r="15" spans="1:12" x14ac:dyDescent="0.25">
      <c r="A15" s="78" t="s">
        <v>604</v>
      </c>
      <c r="B15" s="79"/>
      <c r="C15" s="79"/>
      <c r="D15" s="60" t="s">
        <v>203</v>
      </c>
      <c r="E15" s="24">
        <v>45807</v>
      </c>
      <c r="F15" s="7" t="s">
        <v>14</v>
      </c>
      <c r="G15" s="7"/>
      <c r="H15" s="7" t="s">
        <v>605</v>
      </c>
      <c r="I15" s="7" t="s">
        <v>606</v>
      </c>
      <c r="J15" s="43"/>
      <c r="K15" s="11">
        <v>1599.5</v>
      </c>
      <c r="L15" s="44">
        <f>K15</f>
        <v>1599.5</v>
      </c>
    </row>
    <row r="16" spans="1:12" ht="15.75" thickBot="1" x14ac:dyDescent="0.3">
      <c r="A16" s="95"/>
      <c r="B16" s="96"/>
      <c r="C16" s="96"/>
      <c r="D16" s="17"/>
      <c r="E16" s="19"/>
      <c r="F16" s="17"/>
      <c r="G16" s="17"/>
      <c r="H16" s="17"/>
      <c r="I16" s="17"/>
      <c r="J16" s="37"/>
      <c r="K16" s="18"/>
      <c r="L16" s="47"/>
    </row>
    <row r="17" spans="1:12" ht="15.75" thickBot="1" x14ac:dyDescent="0.3">
      <c r="A17" s="80" t="s">
        <v>26</v>
      </c>
      <c r="B17" s="81"/>
      <c r="C17" s="81"/>
      <c r="D17" s="81"/>
      <c r="E17" s="81"/>
      <c r="F17" s="81"/>
      <c r="G17" s="81"/>
      <c r="H17" s="81"/>
      <c r="I17" s="81"/>
      <c r="J17" s="39">
        <f>SUM(J15:J16)</f>
        <v>0</v>
      </c>
      <c r="K17" s="39">
        <f>SUM(K15:K16)</f>
        <v>1599.5</v>
      </c>
      <c r="L17" s="46">
        <f>J17+K17</f>
        <v>1599.5</v>
      </c>
    </row>
    <row r="18" spans="1:12" x14ac:dyDescent="0.25">
      <c r="A18" s="78" t="s">
        <v>614</v>
      </c>
      <c r="B18" s="79"/>
      <c r="C18" s="79"/>
      <c r="D18" s="14" t="s">
        <v>407</v>
      </c>
      <c r="E18" s="24">
        <v>45810</v>
      </c>
      <c r="F18" s="7" t="s">
        <v>146</v>
      </c>
      <c r="G18" s="7"/>
      <c r="H18" s="7" t="s">
        <v>615</v>
      </c>
      <c r="I18" s="7">
        <v>170203</v>
      </c>
      <c r="J18" s="43">
        <v>404</v>
      </c>
      <c r="K18" s="11"/>
      <c r="L18" s="44">
        <f>J18</f>
        <v>404</v>
      </c>
    </row>
    <row r="19" spans="1:12" x14ac:dyDescent="0.25">
      <c r="A19" s="78" t="s">
        <v>546</v>
      </c>
      <c r="B19" s="79"/>
      <c r="C19" s="79"/>
      <c r="D19" s="14" t="s">
        <v>407</v>
      </c>
      <c r="E19" s="24">
        <v>45826</v>
      </c>
      <c r="F19" s="7" t="s">
        <v>146</v>
      </c>
      <c r="G19" s="7"/>
      <c r="H19" s="7"/>
      <c r="I19" s="7">
        <v>180212</v>
      </c>
      <c r="J19" s="43">
        <v>1337.64</v>
      </c>
      <c r="K19" s="11"/>
      <c r="L19" s="44">
        <f>J19+K20+K21</f>
        <v>14272.869999999999</v>
      </c>
    </row>
    <row r="20" spans="1:12" x14ac:dyDescent="0.25">
      <c r="A20" s="78" t="s">
        <v>699</v>
      </c>
      <c r="B20" s="79"/>
      <c r="C20" s="79"/>
      <c r="D20" s="14" t="s">
        <v>700</v>
      </c>
      <c r="E20" s="24">
        <v>45828</v>
      </c>
      <c r="F20" s="7" t="s">
        <v>14</v>
      </c>
      <c r="G20" s="7"/>
      <c r="H20" s="7"/>
      <c r="I20" s="7" t="s">
        <v>701</v>
      </c>
      <c r="J20" s="43"/>
      <c r="K20" s="11">
        <v>10100.69</v>
      </c>
      <c r="L20" s="44"/>
    </row>
    <row r="21" spans="1:12" ht="15.75" thickBot="1" x14ac:dyDescent="0.3">
      <c r="A21" s="85" t="s">
        <v>704</v>
      </c>
      <c r="B21" s="86"/>
      <c r="C21" s="86"/>
      <c r="D21" s="64" t="s">
        <v>700</v>
      </c>
      <c r="E21" s="21">
        <v>45829</v>
      </c>
      <c r="F21" s="20" t="s">
        <v>14</v>
      </c>
      <c r="G21" s="20"/>
      <c r="H21" s="20"/>
      <c r="I21" s="20" t="s">
        <v>705</v>
      </c>
      <c r="J21" s="38"/>
      <c r="K21" s="22">
        <v>2834.54</v>
      </c>
      <c r="L21" s="48"/>
    </row>
    <row r="22" spans="1:12" ht="15.75" thickBot="1" x14ac:dyDescent="0.3">
      <c r="A22" s="80" t="s">
        <v>89</v>
      </c>
      <c r="B22" s="81"/>
      <c r="C22" s="81"/>
      <c r="D22" s="81"/>
      <c r="E22" s="81"/>
      <c r="F22" s="81"/>
      <c r="G22" s="81"/>
      <c r="H22" s="81"/>
      <c r="I22" s="81"/>
      <c r="J22" s="39">
        <f>SUM(J18:J21)</f>
        <v>1741.64</v>
      </c>
      <c r="K22" s="39">
        <f>SUM(K18:K21)</f>
        <v>12935.23</v>
      </c>
      <c r="L22" s="46">
        <f>J22+K22</f>
        <v>14676.869999999999</v>
      </c>
    </row>
    <row r="23" spans="1:12" x14ac:dyDescent="0.25">
      <c r="A23" s="78" t="s">
        <v>790</v>
      </c>
      <c r="B23" s="79"/>
      <c r="C23" s="79"/>
      <c r="D23" s="14" t="s">
        <v>791</v>
      </c>
      <c r="E23" s="24">
        <v>45856</v>
      </c>
      <c r="F23" s="7" t="s">
        <v>754</v>
      </c>
      <c r="G23" s="7"/>
      <c r="H23" s="7"/>
      <c r="I23" s="7" t="s">
        <v>792</v>
      </c>
      <c r="J23" s="43">
        <v>6464</v>
      </c>
      <c r="K23" s="11"/>
      <c r="L23" s="44">
        <f>J23</f>
        <v>6464</v>
      </c>
    </row>
    <row r="24" spans="1:12" x14ac:dyDescent="0.25">
      <c r="A24" s="78"/>
      <c r="B24" s="79"/>
      <c r="C24" s="79"/>
      <c r="D24" s="14"/>
      <c r="E24" s="24"/>
      <c r="F24" s="7"/>
      <c r="G24" s="7"/>
      <c r="H24" s="7"/>
      <c r="I24" s="7"/>
      <c r="J24" s="43"/>
      <c r="K24" s="11"/>
      <c r="L24" s="44"/>
    </row>
    <row r="25" spans="1:12" x14ac:dyDescent="0.25">
      <c r="A25" s="78"/>
      <c r="B25" s="79"/>
      <c r="C25" s="79"/>
      <c r="D25" s="14"/>
      <c r="E25" s="24"/>
      <c r="F25" s="7"/>
      <c r="G25" s="7"/>
      <c r="H25" s="7"/>
      <c r="I25" s="7"/>
      <c r="J25" s="43"/>
      <c r="K25" s="11"/>
      <c r="L25" s="44"/>
    </row>
    <row r="26" spans="1:12" x14ac:dyDescent="0.25">
      <c r="A26" s="85"/>
      <c r="B26" s="86"/>
      <c r="C26" s="86"/>
      <c r="D26" s="20"/>
      <c r="E26" s="21"/>
      <c r="F26" s="20"/>
      <c r="G26" s="20"/>
      <c r="H26" s="20"/>
      <c r="I26" s="20"/>
      <c r="J26" s="38"/>
      <c r="K26" s="22"/>
      <c r="L26" s="48"/>
    </row>
    <row r="27" spans="1:12" ht="15.75" thickBot="1" x14ac:dyDescent="0.3">
      <c r="A27" s="78"/>
      <c r="B27" s="79"/>
      <c r="C27" s="79"/>
      <c r="D27" s="14"/>
      <c r="E27" s="24"/>
      <c r="F27" s="7"/>
      <c r="G27" s="7"/>
      <c r="H27" s="7"/>
      <c r="I27" s="7"/>
      <c r="J27" s="43"/>
      <c r="K27" s="11"/>
      <c r="L27" s="44"/>
    </row>
    <row r="28" spans="1:12" ht="15.75" thickBot="1" x14ac:dyDescent="0.3">
      <c r="A28" s="80" t="s">
        <v>52</v>
      </c>
      <c r="B28" s="81"/>
      <c r="C28" s="81"/>
      <c r="D28" s="81"/>
      <c r="E28" s="81"/>
      <c r="F28" s="81"/>
      <c r="G28" s="81"/>
      <c r="H28" s="81"/>
      <c r="I28" s="81"/>
      <c r="J28" s="39">
        <f>SUM(J23:J27)</f>
        <v>6464</v>
      </c>
      <c r="K28" s="39">
        <f>SUM(K23:K27)</f>
        <v>0</v>
      </c>
      <c r="L28" s="46">
        <f>J28+K28</f>
        <v>6464</v>
      </c>
    </row>
    <row r="29" spans="1:12" x14ac:dyDescent="0.25">
      <c r="A29" s="78"/>
      <c r="B29" s="79"/>
      <c r="C29" s="79"/>
      <c r="D29" s="14"/>
      <c r="E29" s="24"/>
      <c r="F29" s="7"/>
      <c r="G29" s="7"/>
      <c r="H29" s="7"/>
      <c r="I29" s="7"/>
      <c r="J29" s="43"/>
      <c r="K29" s="11"/>
      <c r="L29" s="44"/>
    </row>
    <row r="30" spans="1:12" x14ac:dyDescent="0.25">
      <c r="A30" s="78"/>
      <c r="B30" s="79"/>
      <c r="C30" s="79"/>
      <c r="D30" s="14"/>
      <c r="E30" s="24"/>
      <c r="F30" s="7"/>
      <c r="G30" s="7"/>
      <c r="H30" s="7"/>
      <c r="I30" s="7"/>
      <c r="J30" s="43"/>
      <c r="K30" s="11"/>
      <c r="L30" s="44"/>
    </row>
    <row r="31" spans="1:12" x14ac:dyDescent="0.25">
      <c r="A31" s="85"/>
      <c r="B31" s="86"/>
      <c r="C31" s="86"/>
      <c r="D31" s="20"/>
      <c r="E31" s="21"/>
      <c r="F31" s="20"/>
      <c r="G31" s="20"/>
      <c r="H31" s="20"/>
      <c r="I31" s="20"/>
      <c r="J31" s="38"/>
      <c r="K31" s="22"/>
      <c r="L31" s="48"/>
    </row>
    <row r="32" spans="1:12" x14ac:dyDescent="0.25">
      <c r="A32" s="83"/>
      <c r="B32" s="84"/>
      <c r="C32" s="84"/>
      <c r="D32" s="42"/>
      <c r="E32" s="13"/>
      <c r="F32" s="8"/>
      <c r="G32" s="8"/>
      <c r="H32" s="8"/>
      <c r="I32" s="8"/>
      <c r="J32" s="35"/>
      <c r="K32" s="11"/>
      <c r="L32" s="44"/>
    </row>
    <row r="33" spans="1:12" ht="15.75" thickBot="1" x14ac:dyDescent="0.3">
      <c r="A33" s="78"/>
      <c r="B33" s="79"/>
      <c r="C33" s="79"/>
      <c r="D33" s="14"/>
      <c r="E33" s="24"/>
      <c r="F33" s="7"/>
      <c r="G33" s="7"/>
      <c r="H33" s="7"/>
      <c r="I33" s="7"/>
      <c r="J33" s="43"/>
      <c r="K33" s="11"/>
      <c r="L33" s="44"/>
    </row>
    <row r="34" spans="1:12" ht="15.75" thickBot="1" x14ac:dyDescent="0.3">
      <c r="A34" s="80" t="s">
        <v>55</v>
      </c>
      <c r="B34" s="81"/>
      <c r="C34" s="81"/>
      <c r="D34" s="81"/>
      <c r="E34" s="81"/>
      <c r="F34" s="81"/>
      <c r="G34" s="81"/>
      <c r="H34" s="81"/>
      <c r="I34" s="81"/>
      <c r="J34" s="39">
        <f>SUM(J29:J33)</f>
        <v>0</v>
      </c>
      <c r="K34" s="39">
        <f>SUM(K29:K33)</f>
        <v>0</v>
      </c>
      <c r="L34" s="46">
        <f>J34+K34</f>
        <v>0</v>
      </c>
    </row>
    <row r="35" spans="1:12" x14ac:dyDescent="0.25">
      <c r="A35" s="78"/>
      <c r="B35" s="79"/>
      <c r="C35" s="79"/>
      <c r="D35" s="14"/>
      <c r="E35" s="24"/>
      <c r="F35" s="7"/>
      <c r="G35" s="7"/>
      <c r="H35" s="7"/>
      <c r="I35" s="7"/>
      <c r="J35" s="43"/>
      <c r="K35" s="11"/>
      <c r="L35" s="44"/>
    </row>
    <row r="36" spans="1:12" x14ac:dyDescent="0.25">
      <c r="A36" s="78"/>
      <c r="B36" s="79"/>
      <c r="C36" s="79"/>
      <c r="D36" s="14"/>
      <c r="E36" s="24"/>
      <c r="F36" s="7"/>
      <c r="G36" s="7"/>
      <c r="H36" s="7"/>
      <c r="I36" s="7"/>
      <c r="J36" s="43"/>
      <c r="K36" s="11"/>
      <c r="L36" s="44"/>
    </row>
    <row r="37" spans="1:12" x14ac:dyDescent="0.25">
      <c r="A37" s="85"/>
      <c r="B37" s="86"/>
      <c r="C37" s="86"/>
      <c r="D37" s="20"/>
      <c r="E37" s="21"/>
      <c r="F37" s="20"/>
      <c r="G37" s="20"/>
      <c r="H37" s="20"/>
      <c r="I37" s="20"/>
      <c r="J37" s="38"/>
      <c r="K37" s="22"/>
      <c r="L37" s="48"/>
    </row>
    <row r="38" spans="1:12" x14ac:dyDescent="0.25">
      <c r="A38" s="83"/>
      <c r="B38" s="84"/>
      <c r="C38" s="84"/>
      <c r="D38" s="42"/>
      <c r="E38" s="13"/>
      <c r="F38" s="8"/>
      <c r="G38" s="8"/>
      <c r="H38" s="8"/>
      <c r="I38" s="8"/>
      <c r="J38" s="35"/>
      <c r="K38" s="11"/>
      <c r="L38" s="44"/>
    </row>
    <row r="39" spans="1:12" ht="15.75" thickBot="1" x14ac:dyDescent="0.3">
      <c r="A39" s="83"/>
      <c r="B39" s="84"/>
      <c r="C39" s="84"/>
      <c r="D39" s="42"/>
      <c r="E39" s="13"/>
      <c r="F39" s="8"/>
      <c r="G39" s="8"/>
      <c r="H39" s="8"/>
      <c r="I39" s="8"/>
      <c r="J39" s="35"/>
      <c r="K39" s="10"/>
      <c r="L39" s="36"/>
    </row>
    <row r="40" spans="1:12" ht="15.75" thickBot="1" x14ac:dyDescent="0.3">
      <c r="A40" s="80" t="s">
        <v>62</v>
      </c>
      <c r="B40" s="81"/>
      <c r="C40" s="81"/>
      <c r="D40" s="81"/>
      <c r="E40" s="81"/>
      <c r="F40" s="81"/>
      <c r="G40" s="81"/>
      <c r="H40" s="81"/>
      <c r="I40" s="81"/>
      <c r="J40" s="39">
        <f>SUM(J35:J39)</f>
        <v>0</v>
      </c>
      <c r="K40" s="39">
        <f>SUM(K35:K39)</f>
        <v>0</v>
      </c>
      <c r="L40" s="46">
        <f>J40+K40</f>
        <v>0</v>
      </c>
    </row>
    <row r="41" spans="1:12" x14ac:dyDescent="0.25">
      <c r="A41" s="78"/>
      <c r="B41" s="79"/>
      <c r="C41" s="79"/>
      <c r="D41" s="14"/>
      <c r="E41" s="24"/>
      <c r="F41" s="7"/>
      <c r="G41" s="7"/>
      <c r="H41" s="7"/>
      <c r="I41" s="7"/>
      <c r="J41" s="43"/>
      <c r="K41" s="11"/>
      <c r="L41" s="44"/>
    </row>
    <row r="42" spans="1:12" x14ac:dyDescent="0.25">
      <c r="A42" s="78"/>
      <c r="B42" s="79"/>
      <c r="C42" s="79"/>
      <c r="D42" s="14"/>
      <c r="E42" s="24"/>
      <c r="F42" s="7"/>
      <c r="G42" s="7"/>
      <c r="H42" s="7"/>
      <c r="I42" s="7"/>
      <c r="J42" s="43"/>
      <c r="K42" s="11"/>
      <c r="L42" s="44"/>
    </row>
    <row r="43" spans="1:12" x14ac:dyDescent="0.25">
      <c r="A43" s="85"/>
      <c r="B43" s="86"/>
      <c r="C43" s="86"/>
      <c r="D43" s="20"/>
      <c r="E43" s="21"/>
      <c r="F43" s="20"/>
      <c r="G43" s="20"/>
      <c r="H43" s="20"/>
      <c r="I43" s="20"/>
      <c r="J43" s="38"/>
      <c r="K43" s="22"/>
      <c r="L43" s="48"/>
    </row>
    <row r="44" spans="1:12" x14ac:dyDescent="0.25">
      <c r="A44" s="83"/>
      <c r="B44" s="84"/>
      <c r="C44" s="84"/>
      <c r="D44" s="42"/>
      <c r="E44" s="13"/>
      <c r="F44" s="8"/>
      <c r="G44" s="8"/>
      <c r="H44" s="8"/>
      <c r="I44" s="8"/>
      <c r="J44" s="35"/>
      <c r="K44" s="11"/>
      <c r="L44" s="44"/>
    </row>
    <row r="45" spans="1:12" ht="15.75" thickBot="1" x14ac:dyDescent="0.3">
      <c r="A45" s="78"/>
      <c r="B45" s="79"/>
      <c r="C45" s="79"/>
      <c r="D45" s="14"/>
      <c r="E45" s="24"/>
      <c r="F45" s="7"/>
      <c r="G45" s="7"/>
      <c r="H45" s="7"/>
      <c r="I45" s="7"/>
      <c r="J45" s="43"/>
      <c r="K45" s="11"/>
      <c r="L45" s="44"/>
    </row>
    <row r="46" spans="1:12" ht="15.75" thickBot="1" x14ac:dyDescent="0.3">
      <c r="A46" s="80" t="s">
        <v>68</v>
      </c>
      <c r="B46" s="81"/>
      <c r="C46" s="81"/>
      <c r="D46" s="81"/>
      <c r="E46" s="81"/>
      <c r="F46" s="81"/>
      <c r="G46" s="81"/>
      <c r="H46" s="81"/>
      <c r="I46" s="81"/>
      <c r="J46" s="39">
        <f>SUM(J41:J45)</f>
        <v>0</v>
      </c>
      <c r="K46" s="39">
        <f>SUM(K41:K45)</f>
        <v>0</v>
      </c>
      <c r="L46" s="46">
        <f>J46+K46</f>
        <v>0</v>
      </c>
    </row>
    <row r="47" spans="1:12" x14ac:dyDescent="0.25">
      <c r="A47" s="78"/>
      <c r="B47" s="79"/>
      <c r="C47" s="79"/>
      <c r="D47" s="14"/>
      <c r="E47" s="24"/>
      <c r="F47" s="7"/>
      <c r="G47" s="7"/>
      <c r="H47" s="7"/>
      <c r="I47" s="7"/>
      <c r="J47" s="43"/>
      <c r="K47" s="11"/>
      <c r="L47" s="44"/>
    </row>
    <row r="48" spans="1:12" x14ac:dyDescent="0.25">
      <c r="A48" s="78"/>
      <c r="B48" s="79"/>
      <c r="C48" s="79"/>
      <c r="D48" s="14"/>
      <c r="E48" s="24"/>
      <c r="F48" s="7"/>
      <c r="G48" s="7"/>
      <c r="H48" s="7"/>
      <c r="I48" s="7"/>
      <c r="J48" s="43"/>
      <c r="K48" s="11"/>
      <c r="L48" s="44"/>
    </row>
    <row r="49" spans="1:12" x14ac:dyDescent="0.25">
      <c r="A49" s="78"/>
      <c r="B49" s="79"/>
      <c r="C49" s="79"/>
      <c r="D49" s="14"/>
      <c r="E49" s="24"/>
      <c r="F49" s="7"/>
      <c r="G49" s="7"/>
      <c r="H49" s="7"/>
      <c r="I49" s="7"/>
      <c r="J49" s="43"/>
      <c r="K49" s="11"/>
      <c r="L49" s="44"/>
    </row>
    <row r="50" spans="1:12" x14ac:dyDescent="0.25">
      <c r="A50" s="85"/>
      <c r="B50" s="86"/>
      <c r="C50" s="86"/>
      <c r="D50" s="20"/>
      <c r="E50" s="21"/>
      <c r="F50" s="20"/>
      <c r="G50" s="20"/>
      <c r="H50" s="20"/>
      <c r="I50" s="20"/>
      <c r="J50" s="38"/>
      <c r="K50" s="22"/>
      <c r="L50" s="48"/>
    </row>
    <row r="51" spans="1:12" x14ac:dyDescent="0.25">
      <c r="A51" s="83"/>
      <c r="B51" s="84"/>
      <c r="C51" s="84"/>
      <c r="D51" s="42"/>
      <c r="E51" s="13"/>
      <c r="F51" s="8"/>
      <c r="G51" s="8"/>
      <c r="H51" s="8"/>
      <c r="I51" s="8"/>
      <c r="J51" s="35"/>
      <c r="K51" s="11"/>
      <c r="L51" s="44"/>
    </row>
    <row r="52" spans="1:12" ht="15.75" thickBot="1" x14ac:dyDescent="0.3">
      <c r="A52" s="78"/>
      <c r="B52" s="79"/>
      <c r="C52" s="79"/>
      <c r="D52" s="14"/>
      <c r="E52" s="24"/>
      <c r="F52" s="7"/>
      <c r="G52" s="7"/>
      <c r="H52" s="7"/>
      <c r="I52" s="7"/>
      <c r="J52" s="11"/>
      <c r="K52" s="11"/>
      <c r="L52" s="44"/>
    </row>
    <row r="53" spans="1:12" ht="15.75" thickBot="1" x14ac:dyDescent="0.3">
      <c r="A53" s="80" t="s">
        <v>73</v>
      </c>
      <c r="B53" s="81"/>
      <c r="C53" s="81"/>
      <c r="D53" s="81"/>
      <c r="E53" s="81"/>
      <c r="F53" s="81"/>
      <c r="G53" s="81"/>
      <c r="H53" s="81"/>
      <c r="I53" s="81"/>
      <c r="J53" s="39">
        <f>SUM(J48:J52)</f>
        <v>0</v>
      </c>
      <c r="K53" s="39">
        <f>SUM(K48:K52)</f>
        <v>0</v>
      </c>
      <c r="L53" s="46">
        <f>J53+K53</f>
        <v>0</v>
      </c>
    </row>
    <row r="54" spans="1:12" x14ac:dyDescent="0.25">
      <c r="A54" s="78"/>
      <c r="B54" s="79"/>
      <c r="C54" s="79"/>
      <c r="D54" s="14"/>
      <c r="E54" s="24"/>
      <c r="F54" s="7"/>
      <c r="G54" s="7"/>
      <c r="H54" s="7"/>
      <c r="I54" s="7"/>
      <c r="J54" s="43"/>
      <c r="K54" s="11"/>
      <c r="L54" s="44"/>
    </row>
    <row r="55" spans="1:12" x14ac:dyDescent="0.25">
      <c r="A55" s="78"/>
      <c r="B55" s="79"/>
      <c r="C55" s="79"/>
      <c r="D55" s="14"/>
      <c r="E55" s="24"/>
      <c r="F55" s="7"/>
      <c r="G55" s="7"/>
      <c r="H55" s="7"/>
      <c r="I55" s="7"/>
      <c r="J55" s="43"/>
      <c r="K55" s="11"/>
      <c r="L55" s="44"/>
    </row>
    <row r="56" spans="1:12" x14ac:dyDescent="0.25">
      <c r="A56" s="78"/>
      <c r="B56" s="79"/>
      <c r="C56" s="79"/>
      <c r="D56" s="14"/>
      <c r="E56" s="24"/>
      <c r="F56" s="7"/>
      <c r="G56" s="7"/>
      <c r="H56" s="7"/>
      <c r="I56" s="7"/>
      <c r="J56" s="43"/>
      <c r="K56" s="11"/>
      <c r="L56" s="44"/>
    </row>
    <row r="57" spans="1:12" x14ac:dyDescent="0.25">
      <c r="A57" s="78"/>
      <c r="B57" s="79"/>
      <c r="C57" s="79"/>
      <c r="D57" s="14"/>
      <c r="E57" s="24"/>
      <c r="F57" s="7"/>
      <c r="G57" s="7"/>
      <c r="H57" s="7"/>
      <c r="I57" s="7"/>
      <c r="J57" s="43"/>
      <c r="K57" s="11"/>
      <c r="L57" s="44"/>
    </row>
    <row r="58" spans="1:12" ht="15.75" thickBot="1" x14ac:dyDescent="0.3">
      <c r="A58" s="78"/>
      <c r="B58" s="79"/>
      <c r="C58" s="79"/>
      <c r="D58" s="14"/>
      <c r="E58" s="24"/>
      <c r="F58" s="7"/>
      <c r="G58" s="7"/>
      <c r="H58" s="7"/>
      <c r="I58" s="7"/>
      <c r="J58" s="43"/>
      <c r="K58" s="41"/>
      <c r="L58" s="44"/>
    </row>
    <row r="59" spans="1:12" ht="15.75" thickBot="1" x14ac:dyDescent="0.3">
      <c r="A59" s="80" t="s">
        <v>78</v>
      </c>
      <c r="B59" s="81"/>
      <c r="C59" s="81"/>
      <c r="D59" s="81"/>
      <c r="E59" s="81"/>
      <c r="F59" s="81"/>
      <c r="G59" s="81"/>
      <c r="H59" s="81"/>
      <c r="I59" s="82"/>
      <c r="J59" s="39">
        <f>SUM(J52:J58)</f>
        <v>0</v>
      </c>
      <c r="K59" s="39">
        <f>SUM(K52:K58)</f>
        <v>0</v>
      </c>
      <c r="L59" s="46">
        <f>J59+K59</f>
        <v>0</v>
      </c>
    </row>
    <row r="60" spans="1:12" x14ac:dyDescent="0.25">
      <c r="A60" s="78"/>
      <c r="B60" s="79"/>
      <c r="C60" s="79"/>
      <c r="D60" s="14"/>
      <c r="E60" s="24"/>
      <c r="F60" s="7"/>
      <c r="G60" s="7"/>
      <c r="H60" s="7"/>
      <c r="I60" s="7"/>
      <c r="J60" s="43"/>
      <c r="K60" s="11"/>
      <c r="L60" s="44"/>
    </row>
    <row r="61" spans="1:12" x14ac:dyDescent="0.25">
      <c r="A61" s="78"/>
      <c r="B61" s="79"/>
      <c r="C61" s="79"/>
      <c r="D61" s="14"/>
      <c r="E61" s="24"/>
      <c r="F61" s="7"/>
      <c r="G61" s="7"/>
      <c r="H61" s="7"/>
      <c r="I61" s="7"/>
      <c r="J61" s="49">
        <f>J8+J10+J12+J14+J17+J22+J28+J34+J40+J46+J53+J59</f>
        <v>8205.64</v>
      </c>
      <c r="K61" s="49">
        <f>K8+K10+K12+K14+K17+K22+K28+K34+K40+K46+K53+K59</f>
        <v>18301.010000000002</v>
      </c>
      <c r="L61" s="50">
        <f>L8+L10+L12+L14+L17+L22+L28+L34+L40+L46+L53+L59</f>
        <v>26506.65</v>
      </c>
    </row>
    <row r="62" spans="1:12" ht="15.75" thickBot="1" x14ac:dyDescent="0.3">
      <c r="A62" s="76"/>
      <c r="B62" s="77"/>
      <c r="C62" s="77"/>
      <c r="D62" s="16"/>
      <c r="E62" s="25"/>
      <c r="F62" s="9"/>
      <c r="G62" s="9"/>
      <c r="H62" s="9"/>
      <c r="I62" s="9"/>
      <c r="J62" s="51"/>
      <c r="K62" s="12"/>
      <c r="L62" s="52"/>
    </row>
  </sheetData>
  <mergeCells count="59">
    <mergeCell ref="A62:C62"/>
    <mergeCell ref="A56:C56"/>
    <mergeCell ref="A57:C57"/>
    <mergeCell ref="A58:C58"/>
    <mergeCell ref="A59:I59"/>
    <mergeCell ref="A60:C60"/>
    <mergeCell ref="A61:C61"/>
    <mergeCell ref="A55:C55"/>
    <mergeCell ref="A44:C44"/>
    <mergeCell ref="A45:C45"/>
    <mergeCell ref="A46:I46"/>
    <mergeCell ref="A47:C47"/>
    <mergeCell ref="A48:C48"/>
    <mergeCell ref="A49:C49"/>
    <mergeCell ref="A50:C50"/>
    <mergeCell ref="A51:C51"/>
    <mergeCell ref="A52:C52"/>
    <mergeCell ref="A53:I53"/>
    <mergeCell ref="A54:C54"/>
    <mergeCell ref="A43:C43"/>
    <mergeCell ref="A32:C32"/>
    <mergeCell ref="A33:C33"/>
    <mergeCell ref="A34:I34"/>
    <mergeCell ref="A35:C35"/>
    <mergeCell ref="A36:C36"/>
    <mergeCell ref="A37:C37"/>
    <mergeCell ref="A38:C38"/>
    <mergeCell ref="A39:C39"/>
    <mergeCell ref="A40:I40"/>
    <mergeCell ref="A41:C41"/>
    <mergeCell ref="A42:C42"/>
    <mergeCell ref="A31:C31"/>
    <mergeCell ref="A21:C21"/>
    <mergeCell ref="A22:I22"/>
    <mergeCell ref="A23:C23"/>
    <mergeCell ref="A24:C24"/>
    <mergeCell ref="A25:C25"/>
    <mergeCell ref="A26:C26"/>
    <mergeCell ref="A27:C27"/>
    <mergeCell ref="A28:I28"/>
    <mergeCell ref="A29:C29"/>
    <mergeCell ref="A30:C30"/>
    <mergeCell ref="A20:C20"/>
    <mergeCell ref="A14:I14"/>
    <mergeCell ref="A15:C15"/>
    <mergeCell ref="A16:C16"/>
    <mergeCell ref="A17:I17"/>
    <mergeCell ref="A18:C18"/>
    <mergeCell ref="A19:C19"/>
    <mergeCell ref="A10:I10"/>
    <mergeCell ref="A11:C11"/>
    <mergeCell ref="A12:I12"/>
    <mergeCell ref="A13:C13"/>
    <mergeCell ref="A9:C9"/>
    <mergeCell ref="A5:F5"/>
    <mergeCell ref="H5:L5"/>
    <mergeCell ref="A6:C6"/>
    <mergeCell ref="A7:C7"/>
    <mergeCell ref="A8:I8"/>
  </mergeCells>
  <pageMargins left="0.31496062992125984" right="0.31496062992125984" top="0.35433070866141736" bottom="0.19685039370078741" header="0.31496062992125984" footer="0.31496062992125984"/>
  <pageSetup scale="60" orientation="landscape" horizontalDpi="300" verticalDpi="300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4:L60"/>
  <sheetViews>
    <sheetView view="pageBreakPreview" zoomScale="80" zoomScaleNormal="100" zoomScaleSheetLayoutView="80" workbookViewId="0">
      <pane ySplit="6" topLeftCell="A21" activePane="bottomLeft" state="frozen"/>
      <selection pane="bottomLeft" activeCell="F25" sqref="F25"/>
    </sheetView>
  </sheetViews>
  <sheetFormatPr baseColWidth="10" defaultColWidth="4" defaultRowHeight="15" x14ac:dyDescent="0.25"/>
  <cols>
    <col min="1" max="1" width="18.85546875" customWidth="1"/>
    <col min="2" max="2" width="18.7109375" customWidth="1"/>
    <col min="3" max="3" width="43.28515625" customWidth="1"/>
    <col min="4" max="4" width="18" customWidth="1"/>
    <col min="5" max="5" width="13.85546875" style="6" customWidth="1"/>
    <col min="6" max="7" width="17.7109375" style="6" customWidth="1"/>
    <col min="8" max="8" width="16.5703125" style="6" customWidth="1"/>
    <col min="9" max="10" width="13.7109375" style="6" customWidth="1"/>
    <col min="11" max="11" width="10.5703125" style="6" customWidth="1"/>
    <col min="12" max="12" width="17" customWidth="1"/>
  </cols>
  <sheetData>
    <row r="4" spans="1:12" ht="15.75" thickBot="1" x14ac:dyDescent="0.3"/>
    <row r="5" spans="1:12" ht="15" customHeight="1" thickBot="1" x14ac:dyDescent="0.3">
      <c r="A5" s="87" t="s">
        <v>399</v>
      </c>
      <c r="B5" s="88"/>
      <c r="C5" s="88"/>
      <c r="D5" s="88"/>
      <c r="E5" s="88"/>
      <c r="F5" s="89"/>
      <c r="G5" s="33"/>
      <c r="H5" s="87" t="s">
        <v>21</v>
      </c>
      <c r="I5" s="88"/>
      <c r="J5" s="88"/>
      <c r="K5" s="88"/>
      <c r="L5" s="89"/>
    </row>
    <row r="6" spans="1:12" s="2" customFormat="1" ht="54" customHeight="1" thickBot="1" x14ac:dyDescent="0.3">
      <c r="A6" s="90" t="s">
        <v>3</v>
      </c>
      <c r="B6" s="91"/>
      <c r="C6" s="91"/>
      <c r="D6" s="5" t="s">
        <v>8</v>
      </c>
      <c r="E6" s="5" t="s">
        <v>7</v>
      </c>
      <c r="F6" s="5" t="s">
        <v>5</v>
      </c>
      <c r="G6" s="4" t="s">
        <v>44</v>
      </c>
      <c r="H6" s="4" t="s">
        <v>50</v>
      </c>
      <c r="I6" s="4" t="s">
        <v>0</v>
      </c>
      <c r="J6" s="4" t="s">
        <v>38</v>
      </c>
      <c r="K6" s="4" t="s">
        <v>39</v>
      </c>
      <c r="L6" s="4" t="s">
        <v>22</v>
      </c>
    </row>
    <row r="7" spans="1:12" s="1" customFormat="1" x14ac:dyDescent="0.25">
      <c r="A7" s="78"/>
      <c r="B7" s="79"/>
      <c r="C7" s="79"/>
      <c r="D7" s="14"/>
      <c r="E7" s="24"/>
      <c r="F7" s="7"/>
      <c r="G7" s="7"/>
      <c r="H7" s="7"/>
      <c r="I7" s="7"/>
      <c r="J7" s="43"/>
      <c r="K7" s="11"/>
      <c r="L7" s="44"/>
    </row>
    <row r="8" spans="1:12" s="1" customFormat="1" ht="15" customHeight="1" thickBot="1" x14ac:dyDescent="0.3">
      <c r="A8" s="78"/>
      <c r="B8" s="79"/>
      <c r="C8" s="79"/>
      <c r="D8" s="14"/>
      <c r="E8" s="24"/>
      <c r="F8" s="7"/>
      <c r="G8" s="7"/>
      <c r="H8" s="7"/>
      <c r="I8" s="7"/>
      <c r="J8" s="43"/>
      <c r="K8" s="11"/>
      <c r="L8" s="44"/>
    </row>
    <row r="9" spans="1:12" s="1" customFormat="1" ht="15" customHeight="1" thickBot="1" x14ac:dyDescent="0.3">
      <c r="A9" s="80" t="s">
        <v>88</v>
      </c>
      <c r="B9" s="81"/>
      <c r="C9" s="81"/>
      <c r="D9" s="81"/>
      <c r="E9" s="81"/>
      <c r="F9" s="81"/>
      <c r="G9" s="81"/>
      <c r="H9" s="81"/>
      <c r="I9" s="81"/>
      <c r="J9" s="39">
        <f>SUM(J7:J8)</f>
        <v>0</v>
      </c>
      <c r="K9" s="39">
        <f>SUM(K7:K8)</f>
        <v>0</v>
      </c>
      <c r="L9" s="46">
        <f>J9+K9</f>
        <v>0</v>
      </c>
    </row>
    <row r="10" spans="1:12" ht="15.75" customHeight="1" thickBot="1" x14ac:dyDescent="0.3">
      <c r="A10" s="78"/>
      <c r="B10" s="79"/>
      <c r="C10" s="79"/>
      <c r="D10" s="14"/>
      <c r="E10" s="24"/>
      <c r="F10" s="7"/>
      <c r="G10" s="7"/>
      <c r="H10" s="7"/>
      <c r="I10" s="7"/>
      <c r="J10" s="43"/>
      <c r="K10" s="11"/>
      <c r="L10" s="44"/>
    </row>
    <row r="11" spans="1:12" ht="15.75" thickBot="1" x14ac:dyDescent="0.3">
      <c r="A11" s="80" t="s">
        <v>90</v>
      </c>
      <c r="B11" s="81"/>
      <c r="C11" s="81"/>
      <c r="D11" s="81"/>
      <c r="E11" s="81"/>
      <c r="F11" s="81"/>
      <c r="G11" s="81"/>
      <c r="H11" s="81"/>
      <c r="I11" s="81"/>
      <c r="J11" s="39">
        <f>SUM(J10:J10)</f>
        <v>0</v>
      </c>
      <c r="K11" s="39">
        <f>SUM(K10:K10)</f>
        <v>0</v>
      </c>
      <c r="L11" s="46">
        <f>J11+K11</f>
        <v>0</v>
      </c>
    </row>
    <row r="12" spans="1:12" ht="15.75" thickBot="1" x14ac:dyDescent="0.3">
      <c r="A12" s="95"/>
      <c r="B12" s="96"/>
      <c r="C12" s="96"/>
      <c r="D12" s="17"/>
      <c r="E12" s="19"/>
      <c r="F12" s="17"/>
      <c r="G12" s="17"/>
      <c r="H12" s="17"/>
      <c r="I12" s="17"/>
      <c r="J12" s="37"/>
      <c r="K12" s="18"/>
      <c r="L12" s="47"/>
    </row>
    <row r="13" spans="1:12" ht="15.75" thickBot="1" x14ac:dyDescent="0.3">
      <c r="A13" s="80" t="s">
        <v>91</v>
      </c>
      <c r="B13" s="81"/>
      <c r="C13" s="81"/>
      <c r="D13" s="81"/>
      <c r="E13" s="81"/>
      <c r="F13" s="81"/>
      <c r="G13" s="81"/>
      <c r="H13" s="81"/>
      <c r="I13" s="81"/>
      <c r="J13" s="39">
        <f>SUM(J12:J12)</f>
        <v>0</v>
      </c>
      <c r="K13" s="39">
        <f>SUM(K12:K12)</f>
        <v>0</v>
      </c>
      <c r="L13" s="46">
        <f>J13+K13</f>
        <v>0</v>
      </c>
    </row>
    <row r="14" spans="1:12" x14ac:dyDescent="0.25">
      <c r="A14" s="78" t="s">
        <v>398</v>
      </c>
      <c r="B14" s="79"/>
      <c r="C14" s="79"/>
      <c r="D14" s="14" t="s">
        <v>407</v>
      </c>
      <c r="E14" s="24">
        <v>45749</v>
      </c>
      <c r="F14" s="7" t="s">
        <v>146</v>
      </c>
      <c r="G14" s="7"/>
      <c r="H14" s="7"/>
      <c r="I14" s="7">
        <v>130560</v>
      </c>
      <c r="J14" s="43">
        <v>1299</v>
      </c>
      <c r="K14" s="11"/>
      <c r="L14" s="44">
        <f>J14</f>
        <v>1299</v>
      </c>
    </row>
    <row r="15" spans="1:12" ht="15.75" thickBot="1" x14ac:dyDescent="0.3">
      <c r="A15" s="95"/>
      <c r="B15" s="96"/>
      <c r="C15" s="96"/>
      <c r="D15" s="17"/>
      <c r="E15" s="19"/>
      <c r="F15" s="17"/>
      <c r="G15" s="17"/>
      <c r="H15" s="17"/>
      <c r="I15" s="17"/>
      <c r="J15" s="37"/>
      <c r="K15" s="18"/>
      <c r="L15" s="47"/>
    </row>
    <row r="16" spans="1:12" ht="15.75" thickBot="1" x14ac:dyDescent="0.3">
      <c r="A16" s="80" t="s">
        <v>92</v>
      </c>
      <c r="B16" s="81"/>
      <c r="C16" s="81"/>
      <c r="D16" s="81"/>
      <c r="E16" s="81"/>
      <c r="F16" s="81"/>
      <c r="G16" s="81"/>
      <c r="H16" s="81"/>
      <c r="I16" s="81"/>
      <c r="J16" s="39">
        <f>SUM(J14:J15)</f>
        <v>1299</v>
      </c>
      <c r="K16" s="39">
        <f>SUM(K14:K15)</f>
        <v>0</v>
      </c>
      <c r="L16" s="46">
        <f>J16+K16</f>
        <v>1299</v>
      </c>
    </row>
    <row r="17" spans="1:12" ht="15.75" thickBot="1" x14ac:dyDescent="0.3">
      <c r="A17" s="95"/>
      <c r="B17" s="96"/>
      <c r="C17" s="96"/>
      <c r="D17" s="17"/>
      <c r="E17" s="19"/>
      <c r="F17" s="17"/>
      <c r="G17" s="17"/>
      <c r="H17" s="17"/>
      <c r="I17" s="17"/>
      <c r="J17" s="37"/>
      <c r="K17" s="18"/>
      <c r="L17" s="47"/>
    </row>
    <row r="18" spans="1:12" ht="15.75" thickBot="1" x14ac:dyDescent="0.3">
      <c r="A18" s="80" t="s">
        <v>26</v>
      </c>
      <c r="B18" s="81"/>
      <c r="C18" s="81"/>
      <c r="D18" s="81"/>
      <c r="E18" s="81"/>
      <c r="F18" s="81"/>
      <c r="G18" s="81"/>
      <c r="H18" s="81"/>
      <c r="I18" s="81"/>
      <c r="J18" s="39">
        <f>SUM(J17:J17)</f>
        <v>0</v>
      </c>
      <c r="K18" s="39">
        <f>SUM(K17:K17)</f>
        <v>0</v>
      </c>
      <c r="L18" s="46">
        <f>J18+K18</f>
        <v>0</v>
      </c>
    </row>
    <row r="19" spans="1:12" ht="15.75" thickBot="1" x14ac:dyDescent="0.3">
      <c r="A19" s="78"/>
      <c r="B19" s="79"/>
      <c r="C19" s="79"/>
      <c r="D19" s="14"/>
      <c r="E19" s="24"/>
      <c r="F19" s="7"/>
      <c r="G19" s="7"/>
      <c r="H19" s="7"/>
      <c r="I19" s="7"/>
      <c r="J19" s="43"/>
      <c r="K19" s="11"/>
      <c r="L19" s="44"/>
    </row>
    <row r="20" spans="1:12" ht="15.75" thickBot="1" x14ac:dyDescent="0.3">
      <c r="A20" s="80" t="s">
        <v>89</v>
      </c>
      <c r="B20" s="81"/>
      <c r="C20" s="81"/>
      <c r="D20" s="81"/>
      <c r="E20" s="81"/>
      <c r="F20" s="81"/>
      <c r="G20" s="81"/>
      <c r="H20" s="81"/>
      <c r="I20" s="81"/>
      <c r="J20" s="39">
        <f>SUM(J19:J19)</f>
        <v>0</v>
      </c>
      <c r="K20" s="39">
        <f>SUM(K19:K19)</f>
        <v>0</v>
      </c>
      <c r="L20" s="46">
        <f>J20+K20</f>
        <v>0</v>
      </c>
    </row>
    <row r="21" spans="1:12" x14ac:dyDescent="0.25">
      <c r="A21" s="78"/>
      <c r="B21" s="79"/>
      <c r="C21" s="79"/>
      <c r="D21" s="14"/>
      <c r="E21" s="24"/>
      <c r="F21" s="7"/>
      <c r="G21" s="7"/>
      <c r="H21" s="7"/>
      <c r="I21" s="7"/>
      <c r="J21" s="43"/>
      <c r="K21" s="11"/>
      <c r="L21" s="44"/>
    </row>
    <row r="22" spans="1:12" x14ac:dyDescent="0.25">
      <c r="A22" s="78"/>
      <c r="B22" s="79"/>
      <c r="C22" s="79"/>
      <c r="D22" s="14"/>
      <c r="E22" s="24"/>
      <c r="F22" s="7"/>
      <c r="G22" s="7"/>
      <c r="H22" s="7"/>
      <c r="I22" s="7"/>
      <c r="J22" s="43"/>
      <c r="K22" s="11"/>
      <c r="L22" s="44"/>
    </row>
    <row r="23" spans="1:12" x14ac:dyDescent="0.25">
      <c r="A23" s="78"/>
      <c r="B23" s="79"/>
      <c r="C23" s="79"/>
      <c r="D23" s="14"/>
      <c r="E23" s="24"/>
      <c r="F23" s="7"/>
      <c r="G23" s="7"/>
      <c r="H23" s="7"/>
      <c r="I23" s="7"/>
      <c r="J23" s="43"/>
      <c r="K23" s="11"/>
      <c r="L23" s="44"/>
    </row>
    <row r="24" spans="1:12" x14ac:dyDescent="0.25">
      <c r="A24" s="85"/>
      <c r="B24" s="86"/>
      <c r="C24" s="86"/>
      <c r="D24" s="20"/>
      <c r="E24" s="21"/>
      <c r="F24" s="20"/>
      <c r="G24" s="20"/>
      <c r="H24" s="20"/>
      <c r="I24" s="20"/>
      <c r="J24" s="38"/>
      <c r="K24" s="22"/>
      <c r="L24" s="48"/>
    </row>
    <row r="25" spans="1:12" ht="15.75" thickBot="1" x14ac:dyDescent="0.3">
      <c r="A25" s="78"/>
      <c r="B25" s="79"/>
      <c r="C25" s="79"/>
      <c r="D25" s="14"/>
      <c r="E25" s="24"/>
      <c r="F25" s="7"/>
      <c r="G25" s="7"/>
      <c r="H25" s="7"/>
      <c r="I25" s="7"/>
      <c r="J25" s="43"/>
      <c r="K25" s="11"/>
      <c r="L25" s="44"/>
    </row>
    <row r="26" spans="1:12" ht="15.75" thickBot="1" x14ac:dyDescent="0.3">
      <c r="A26" s="80" t="s">
        <v>52</v>
      </c>
      <c r="B26" s="81"/>
      <c r="C26" s="81"/>
      <c r="D26" s="81"/>
      <c r="E26" s="81"/>
      <c r="F26" s="81"/>
      <c r="G26" s="81"/>
      <c r="H26" s="81"/>
      <c r="I26" s="81"/>
      <c r="J26" s="39">
        <f>SUM(J21:J25)</f>
        <v>0</v>
      </c>
      <c r="K26" s="39">
        <f>SUM(K21:K25)</f>
        <v>0</v>
      </c>
      <c r="L26" s="46">
        <f>J26+K26</f>
        <v>0</v>
      </c>
    </row>
    <row r="27" spans="1:12" x14ac:dyDescent="0.25">
      <c r="A27" s="78"/>
      <c r="B27" s="79"/>
      <c r="C27" s="79"/>
      <c r="D27" s="14"/>
      <c r="E27" s="24"/>
      <c r="F27" s="7"/>
      <c r="G27" s="7"/>
      <c r="H27" s="7"/>
      <c r="I27" s="7"/>
      <c r="J27" s="43"/>
      <c r="K27" s="11"/>
      <c r="L27" s="44"/>
    </row>
    <row r="28" spans="1:12" x14ac:dyDescent="0.25">
      <c r="A28" s="78"/>
      <c r="B28" s="79"/>
      <c r="C28" s="79"/>
      <c r="D28" s="14"/>
      <c r="E28" s="24"/>
      <c r="F28" s="7"/>
      <c r="G28" s="7"/>
      <c r="H28" s="7"/>
      <c r="I28" s="7"/>
      <c r="J28" s="43"/>
      <c r="K28" s="11"/>
      <c r="L28" s="44"/>
    </row>
    <row r="29" spans="1:12" x14ac:dyDescent="0.25">
      <c r="A29" s="85"/>
      <c r="B29" s="86"/>
      <c r="C29" s="86"/>
      <c r="D29" s="20"/>
      <c r="E29" s="21"/>
      <c r="F29" s="20"/>
      <c r="G29" s="20"/>
      <c r="H29" s="20"/>
      <c r="I29" s="20"/>
      <c r="J29" s="38"/>
      <c r="K29" s="22"/>
      <c r="L29" s="48"/>
    </row>
    <row r="30" spans="1:12" x14ac:dyDescent="0.25">
      <c r="A30" s="83"/>
      <c r="B30" s="84"/>
      <c r="C30" s="84"/>
      <c r="D30" s="42"/>
      <c r="E30" s="13"/>
      <c r="F30" s="8"/>
      <c r="G30" s="8"/>
      <c r="H30" s="8"/>
      <c r="I30" s="8"/>
      <c r="J30" s="35"/>
      <c r="K30" s="11"/>
      <c r="L30" s="44"/>
    </row>
    <row r="31" spans="1:12" ht="15.75" thickBot="1" x14ac:dyDescent="0.3">
      <c r="A31" s="78"/>
      <c r="B31" s="79"/>
      <c r="C31" s="79"/>
      <c r="D31" s="14"/>
      <c r="E31" s="24"/>
      <c r="F31" s="7"/>
      <c r="G31" s="7"/>
      <c r="H31" s="7"/>
      <c r="I31" s="7"/>
      <c r="J31" s="43"/>
      <c r="K31" s="11"/>
      <c r="L31" s="44"/>
    </row>
    <row r="32" spans="1:12" ht="15.75" thickBot="1" x14ac:dyDescent="0.3">
      <c r="A32" s="80" t="s">
        <v>55</v>
      </c>
      <c r="B32" s="81"/>
      <c r="C32" s="81"/>
      <c r="D32" s="81"/>
      <c r="E32" s="81"/>
      <c r="F32" s="81"/>
      <c r="G32" s="81"/>
      <c r="H32" s="81"/>
      <c r="I32" s="81"/>
      <c r="J32" s="39">
        <f>SUM(J27:J31)</f>
        <v>0</v>
      </c>
      <c r="K32" s="39">
        <f>SUM(K27:K31)</f>
        <v>0</v>
      </c>
      <c r="L32" s="46">
        <f>J32+K32</f>
        <v>0</v>
      </c>
    </row>
    <row r="33" spans="1:12" x14ac:dyDescent="0.25">
      <c r="A33" s="78"/>
      <c r="B33" s="79"/>
      <c r="C33" s="79"/>
      <c r="D33" s="14"/>
      <c r="E33" s="24"/>
      <c r="F33" s="7"/>
      <c r="G33" s="7"/>
      <c r="H33" s="7"/>
      <c r="I33" s="7"/>
      <c r="J33" s="43"/>
      <c r="K33" s="11"/>
      <c r="L33" s="44"/>
    </row>
    <row r="34" spans="1:12" x14ac:dyDescent="0.25">
      <c r="A34" s="78"/>
      <c r="B34" s="79"/>
      <c r="C34" s="79"/>
      <c r="D34" s="14"/>
      <c r="E34" s="24"/>
      <c r="F34" s="7"/>
      <c r="G34" s="7"/>
      <c r="H34" s="7"/>
      <c r="I34" s="7"/>
      <c r="J34" s="43"/>
      <c r="K34" s="11"/>
      <c r="L34" s="44"/>
    </row>
    <row r="35" spans="1:12" x14ac:dyDescent="0.25">
      <c r="A35" s="85"/>
      <c r="B35" s="86"/>
      <c r="C35" s="86"/>
      <c r="D35" s="20"/>
      <c r="E35" s="21"/>
      <c r="F35" s="20"/>
      <c r="G35" s="20"/>
      <c r="H35" s="20"/>
      <c r="I35" s="20"/>
      <c r="J35" s="38"/>
      <c r="K35" s="22"/>
      <c r="L35" s="48"/>
    </row>
    <row r="36" spans="1:12" x14ac:dyDescent="0.25">
      <c r="A36" s="83"/>
      <c r="B36" s="84"/>
      <c r="C36" s="84"/>
      <c r="D36" s="42"/>
      <c r="E36" s="13"/>
      <c r="F36" s="8"/>
      <c r="G36" s="8"/>
      <c r="H36" s="8"/>
      <c r="I36" s="8"/>
      <c r="J36" s="35"/>
      <c r="K36" s="11"/>
      <c r="L36" s="44"/>
    </row>
    <row r="37" spans="1:12" ht="15.75" thickBot="1" x14ac:dyDescent="0.3">
      <c r="A37" s="83"/>
      <c r="B37" s="84"/>
      <c r="C37" s="84"/>
      <c r="D37" s="42"/>
      <c r="E37" s="13"/>
      <c r="F37" s="8"/>
      <c r="G37" s="8"/>
      <c r="H37" s="8"/>
      <c r="I37" s="8"/>
      <c r="J37" s="35"/>
      <c r="K37" s="10"/>
      <c r="L37" s="36"/>
    </row>
    <row r="38" spans="1:12" ht="15.75" thickBot="1" x14ac:dyDescent="0.3">
      <c r="A38" s="80" t="s">
        <v>62</v>
      </c>
      <c r="B38" s="81"/>
      <c r="C38" s="81"/>
      <c r="D38" s="81"/>
      <c r="E38" s="81"/>
      <c r="F38" s="81"/>
      <c r="G38" s="81"/>
      <c r="H38" s="81"/>
      <c r="I38" s="81"/>
      <c r="J38" s="39">
        <f>SUM(J33:J37)</f>
        <v>0</v>
      </c>
      <c r="K38" s="39">
        <f>SUM(K33:K37)</f>
        <v>0</v>
      </c>
      <c r="L38" s="46">
        <f>J38+K38</f>
        <v>0</v>
      </c>
    </row>
    <row r="39" spans="1:12" x14ac:dyDescent="0.25">
      <c r="A39" s="78"/>
      <c r="B39" s="79"/>
      <c r="C39" s="79"/>
      <c r="D39" s="14"/>
      <c r="E39" s="24"/>
      <c r="F39" s="7"/>
      <c r="G39" s="7"/>
      <c r="H39" s="7"/>
      <c r="I39" s="7"/>
      <c r="J39" s="43"/>
      <c r="K39" s="11"/>
      <c r="L39" s="44"/>
    </row>
    <row r="40" spans="1:12" x14ac:dyDescent="0.25">
      <c r="A40" s="78"/>
      <c r="B40" s="79"/>
      <c r="C40" s="79"/>
      <c r="D40" s="14"/>
      <c r="E40" s="24"/>
      <c r="F40" s="7"/>
      <c r="G40" s="7"/>
      <c r="H40" s="7"/>
      <c r="I40" s="7"/>
      <c r="J40" s="43"/>
      <c r="K40" s="11"/>
      <c r="L40" s="44"/>
    </row>
    <row r="41" spans="1:12" x14ac:dyDescent="0.25">
      <c r="A41" s="85"/>
      <c r="B41" s="86"/>
      <c r="C41" s="86"/>
      <c r="D41" s="20"/>
      <c r="E41" s="21"/>
      <c r="F41" s="20"/>
      <c r="G41" s="20"/>
      <c r="H41" s="20"/>
      <c r="I41" s="20"/>
      <c r="J41" s="38"/>
      <c r="K41" s="22"/>
      <c r="L41" s="48"/>
    </row>
    <row r="42" spans="1:12" x14ac:dyDescent="0.25">
      <c r="A42" s="83"/>
      <c r="B42" s="84"/>
      <c r="C42" s="84"/>
      <c r="D42" s="42"/>
      <c r="E42" s="13"/>
      <c r="F42" s="8"/>
      <c r="G42" s="8"/>
      <c r="H42" s="8"/>
      <c r="I42" s="8"/>
      <c r="J42" s="35"/>
      <c r="K42" s="11"/>
      <c r="L42" s="44"/>
    </row>
    <row r="43" spans="1:12" ht="15.75" thickBot="1" x14ac:dyDescent="0.3">
      <c r="A43" s="78"/>
      <c r="B43" s="79"/>
      <c r="C43" s="79"/>
      <c r="D43" s="14"/>
      <c r="E43" s="24"/>
      <c r="F43" s="7"/>
      <c r="G43" s="7"/>
      <c r="H43" s="7"/>
      <c r="I43" s="7"/>
      <c r="J43" s="43"/>
      <c r="K43" s="11"/>
      <c r="L43" s="44"/>
    </row>
    <row r="44" spans="1:12" ht="15.75" thickBot="1" x14ac:dyDescent="0.3">
      <c r="A44" s="80" t="s">
        <v>68</v>
      </c>
      <c r="B44" s="81"/>
      <c r="C44" s="81"/>
      <c r="D44" s="81"/>
      <c r="E44" s="81"/>
      <c r="F44" s="81"/>
      <c r="G44" s="81"/>
      <c r="H44" s="81"/>
      <c r="I44" s="81"/>
      <c r="J44" s="39">
        <f>SUM(J39:J43)</f>
        <v>0</v>
      </c>
      <c r="K44" s="39">
        <f>SUM(K39:K43)</f>
        <v>0</v>
      </c>
      <c r="L44" s="46">
        <f>J44+K44</f>
        <v>0</v>
      </c>
    </row>
    <row r="45" spans="1:12" x14ac:dyDescent="0.25">
      <c r="A45" s="78"/>
      <c r="B45" s="79"/>
      <c r="C45" s="79"/>
      <c r="D45" s="14"/>
      <c r="E45" s="24"/>
      <c r="F45" s="7"/>
      <c r="G45" s="7"/>
      <c r="H45" s="7"/>
      <c r="I45" s="7"/>
      <c r="J45" s="43"/>
      <c r="K45" s="11"/>
      <c r="L45" s="44"/>
    </row>
    <row r="46" spans="1:12" x14ac:dyDescent="0.25">
      <c r="A46" s="78"/>
      <c r="B46" s="79"/>
      <c r="C46" s="79"/>
      <c r="D46" s="14"/>
      <c r="E46" s="24"/>
      <c r="F46" s="7"/>
      <c r="G46" s="7"/>
      <c r="H46" s="7"/>
      <c r="I46" s="7"/>
      <c r="J46" s="43"/>
      <c r="K46" s="11"/>
      <c r="L46" s="44"/>
    </row>
    <row r="47" spans="1:12" x14ac:dyDescent="0.25">
      <c r="A47" s="78"/>
      <c r="B47" s="79"/>
      <c r="C47" s="79"/>
      <c r="D47" s="14"/>
      <c r="E47" s="24"/>
      <c r="F47" s="7"/>
      <c r="G47" s="7"/>
      <c r="H47" s="7"/>
      <c r="I47" s="7"/>
      <c r="J47" s="43"/>
      <c r="K47" s="11"/>
      <c r="L47" s="44"/>
    </row>
    <row r="48" spans="1:12" x14ac:dyDescent="0.25">
      <c r="A48" s="85"/>
      <c r="B48" s="86"/>
      <c r="C48" s="86"/>
      <c r="D48" s="20"/>
      <c r="E48" s="21"/>
      <c r="F48" s="20"/>
      <c r="G48" s="20"/>
      <c r="H48" s="20"/>
      <c r="I48" s="20"/>
      <c r="J48" s="38"/>
      <c r="K48" s="22"/>
      <c r="L48" s="48"/>
    </row>
    <row r="49" spans="1:12" x14ac:dyDescent="0.25">
      <c r="A49" s="83"/>
      <c r="B49" s="84"/>
      <c r="C49" s="84"/>
      <c r="D49" s="42"/>
      <c r="E49" s="13"/>
      <c r="F49" s="8"/>
      <c r="G49" s="8"/>
      <c r="H49" s="8"/>
      <c r="I49" s="8"/>
      <c r="J49" s="35"/>
      <c r="K49" s="11"/>
      <c r="L49" s="44"/>
    </row>
    <row r="50" spans="1:12" ht="15.75" thickBot="1" x14ac:dyDescent="0.3">
      <c r="A50" s="78"/>
      <c r="B50" s="79"/>
      <c r="C50" s="79"/>
      <c r="D50" s="14"/>
      <c r="E50" s="24"/>
      <c r="F50" s="7"/>
      <c r="G50" s="7"/>
      <c r="H50" s="7"/>
      <c r="I50" s="7"/>
      <c r="J50" s="11"/>
      <c r="K50" s="11"/>
      <c r="L50" s="44"/>
    </row>
    <row r="51" spans="1:12" ht="15.75" thickBot="1" x14ac:dyDescent="0.3">
      <c r="A51" s="80" t="s">
        <v>73</v>
      </c>
      <c r="B51" s="81"/>
      <c r="C51" s="81"/>
      <c r="D51" s="81"/>
      <c r="E51" s="81"/>
      <c r="F51" s="81"/>
      <c r="G51" s="81"/>
      <c r="H51" s="81"/>
      <c r="I51" s="81"/>
      <c r="J51" s="39">
        <f>SUM(J46:J50)</f>
        <v>0</v>
      </c>
      <c r="K51" s="39">
        <f>SUM(K46:K50)</f>
        <v>0</v>
      </c>
      <c r="L51" s="46">
        <f>J51+K51</f>
        <v>0</v>
      </c>
    </row>
    <row r="52" spans="1:12" x14ac:dyDescent="0.25">
      <c r="A52" s="78"/>
      <c r="B52" s="79"/>
      <c r="C52" s="79"/>
      <c r="D52" s="14"/>
      <c r="E52" s="24"/>
      <c r="F52" s="7"/>
      <c r="G52" s="7"/>
      <c r="H52" s="7"/>
      <c r="I52" s="7"/>
      <c r="J52" s="43"/>
      <c r="K52" s="11"/>
      <c r="L52" s="44"/>
    </row>
    <row r="53" spans="1:12" x14ac:dyDescent="0.25">
      <c r="A53" s="78"/>
      <c r="B53" s="79"/>
      <c r="C53" s="79"/>
      <c r="D53" s="14"/>
      <c r="E53" s="24"/>
      <c r="F53" s="7"/>
      <c r="G53" s="7"/>
      <c r="H53" s="7"/>
      <c r="I53" s="7"/>
      <c r="J53" s="43"/>
      <c r="K53" s="11"/>
      <c r="L53" s="44"/>
    </row>
    <row r="54" spans="1:12" x14ac:dyDescent="0.25">
      <c r="A54" s="78"/>
      <c r="B54" s="79"/>
      <c r="C54" s="79"/>
      <c r="D54" s="14"/>
      <c r="E54" s="24"/>
      <c r="F54" s="7"/>
      <c r="G54" s="7"/>
      <c r="H54" s="7"/>
      <c r="I54" s="7"/>
      <c r="J54" s="43"/>
      <c r="K54" s="11"/>
      <c r="L54" s="44"/>
    </row>
    <row r="55" spans="1:12" x14ac:dyDescent="0.25">
      <c r="A55" s="78"/>
      <c r="B55" s="79"/>
      <c r="C55" s="79"/>
      <c r="D55" s="14"/>
      <c r="E55" s="24"/>
      <c r="F55" s="7"/>
      <c r="G55" s="7"/>
      <c r="H55" s="7"/>
      <c r="I55" s="7"/>
      <c r="J55" s="43"/>
      <c r="K55" s="11"/>
      <c r="L55" s="44"/>
    </row>
    <row r="56" spans="1:12" ht="15.75" thickBot="1" x14ac:dyDescent="0.3">
      <c r="A56" s="78"/>
      <c r="B56" s="79"/>
      <c r="C56" s="79"/>
      <c r="D56" s="14"/>
      <c r="E56" s="24"/>
      <c r="F56" s="7"/>
      <c r="G56" s="7"/>
      <c r="H56" s="7"/>
      <c r="I56" s="7"/>
      <c r="J56" s="43"/>
      <c r="K56" s="41"/>
      <c r="L56" s="44"/>
    </row>
    <row r="57" spans="1:12" ht="15.75" thickBot="1" x14ac:dyDescent="0.3">
      <c r="A57" s="80" t="s">
        <v>78</v>
      </c>
      <c r="B57" s="81"/>
      <c r="C57" s="81"/>
      <c r="D57" s="81"/>
      <c r="E57" s="81"/>
      <c r="F57" s="81"/>
      <c r="G57" s="81"/>
      <c r="H57" s="81"/>
      <c r="I57" s="82"/>
      <c r="J57" s="39">
        <f>SUM(J50:J56)</f>
        <v>0</v>
      </c>
      <c r="K57" s="39">
        <f>SUM(K50:K56)</f>
        <v>0</v>
      </c>
      <c r="L57" s="46">
        <f>J57+K57</f>
        <v>0</v>
      </c>
    </row>
    <row r="58" spans="1:12" x14ac:dyDescent="0.25">
      <c r="A58" s="78"/>
      <c r="B58" s="79"/>
      <c r="C58" s="79"/>
      <c r="D58" s="14"/>
      <c r="E58" s="24"/>
      <c r="F58" s="7"/>
      <c r="G58" s="7"/>
      <c r="H58" s="7"/>
      <c r="I58" s="7"/>
      <c r="J58" s="43"/>
      <c r="K58" s="11"/>
      <c r="L58" s="44"/>
    </row>
    <row r="59" spans="1:12" x14ac:dyDescent="0.25">
      <c r="A59" s="78"/>
      <c r="B59" s="79"/>
      <c r="C59" s="79"/>
      <c r="D59" s="14"/>
      <c r="E59" s="24"/>
      <c r="F59" s="7"/>
      <c r="G59" s="7"/>
      <c r="H59" s="7"/>
      <c r="I59" s="7"/>
      <c r="J59" s="49">
        <f>J9+J11+J13+J16+J18+J20+J26+J32+J38+J44+J51+J57</f>
        <v>1299</v>
      </c>
      <c r="K59" s="49">
        <f>K9+K11+K13+K16+K18+K20+K26+K32+K38+K44+K51+K57</f>
        <v>0</v>
      </c>
      <c r="L59" s="50">
        <f>L9+L11+L13+L16+L18+L20+L26+L32+L38+L44+L51+L57</f>
        <v>1299</v>
      </c>
    </row>
    <row r="60" spans="1:12" ht="15.75" thickBot="1" x14ac:dyDescent="0.3">
      <c r="A60" s="76"/>
      <c r="B60" s="77"/>
      <c r="C60" s="77"/>
      <c r="D60" s="16"/>
      <c r="E60" s="25"/>
      <c r="F60" s="9"/>
      <c r="G60" s="9"/>
      <c r="H60" s="9"/>
      <c r="I60" s="9"/>
      <c r="J60" s="51"/>
      <c r="K60" s="12"/>
      <c r="L60" s="52"/>
    </row>
  </sheetData>
  <mergeCells count="57">
    <mergeCell ref="A59:C59"/>
    <mergeCell ref="A60:C60"/>
    <mergeCell ref="A53:C53"/>
    <mergeCell ref="A54:C54"/>
    <mergeCell ref="A55:C55"/>
    <mergeCell ref="A56:C56"/>
    <mergeCell ref="A57:I57"/>
    <mergeCell ref="A58:C58"/>
    <mergeCell ref="A52:C52"/>
    <mergeCell ref="A41:C41"/>
    <mergeCell ref="A42:C42"/>
    <mergeCell ref="A43:C43"/>
    <mergeCell ref="A44:I44"/>
    <mergeCell ref="A45:C45"/>
    <mergeCell ref="A46:C46"/>
    <mergeCell ref="A47:C47"/>
    <mergeCell ref="A48:C48"/>
    <mergeCell ref="A49:C49"/>
    <mergeCell ref="A50:C50"/>
    <mergeCell ref="A51:I51"/>
    <mergeCell ref="A40:C40"/>
    <mergeCell ref="A29:C29"/>
    <mergeCell ref="A30:C30"/>
    <mergeCell ref="A31:C31"/>
    <mergeCell ref="A32:I32"/>
    <mergeCell ref="A33:C33"/>
    <mergeCell ref="A34:C34"/>
    <mergeCell ref="A35:C35"/>
    <mergeCell ref="A36:C36"/>
    <mergeCell ref="A37:C37"/>
    <mergeCell ref="A38:I38"/>
    <mergeCell ref="A39:C39"/>
    <mergeCell ref="A28:C28"/>
    <mergeCell ref="A19:C19"/>
    <mergeCell ref="A20:I20"/>
    <mergeCell ref="A21:C21"/>
    <mergeCell ref="A22:C22"/>
    <mergeCell ref="A23:C23"/>
    <mergeCell ref="A24:C24"/>
    <mergeCell ref="A25:C25"/>
    <mergeCell ref="A26:I26"/>
    <mergeCell ref="A27:C27"/>
    <mergeCell ref="A14:C14"/>
    <mergeCell ref="A15:C15"/>
    <mergeCell ref="A16:I16"/>
    <mergeCell ref="A17:C17"/>
    <mergeCell ref="A18:I18"/>
    <mergeCell ref="A9:I9"/>
    <mergeCell ref="A10:C10"/>
    <mergeCell ref="A11:I11"/>
    <mergeCell ref="A12:C12"/>
    <mergeCell ref="A13:I13"/>
    <mergeCell ref="A5:F5"/>
    <mergeCell ref="H5:L5"/>
    <mergeCell ref="A6:C6"/>
    <mergeCell ref="A7:C7"/>
    <mergeCell ref="A8:C8"/>
  </mergeCells>
  <pageMargins left="0.31496062992125984" right="0.31496062992125984" top="0.35433070866141736" bottom="0.19685039370078741" header="0.31496062992125984" footer="0.31496062992125984"/>
  <pageSetup scale="60" orientation="landscape" horizontalDpi="300" verticalDpi="300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4:L65"/>
  <sheetViews>
    <sheetView view="pageBreakPreview" zoomScale="70" zoomScaleNormal="100" zoomScaleSheetLayoutView="70" workbookViewId="0">
      <pane ySplit="6" topLeftCell="A26" activePane="bottomLeft" state="frozen"/>
      <selection pane="bottomLeft" activeCell="K28" sqref="K28"/>
    </sheetView>
  </sheetViews>
  <sheetFormatPr baseColWidth="10" defaultColWidth="4" defaultRowHeight="15" x14ac:dyDescent="0.25"/>
  <cols>
    <col min="1" max="1" width="18.85546875" customWidth="1"/>
    <col min="2" max="2" width="18.7109375" customWidth="1"/>
    <col min="3" max="3" width="43.28515625" customWidth="1"/>
    <col min="4" max="4" width="18.42578125" customWidth="1"/>
    <col min="5" max="5" width="13.85546875" style="6" customWidth="1"/>
    <col min="6" max="7" width="17.7109375" style="6" customWidth="1"/>
    <col min="8" max="8" width="16.5703125" style="6" customWidth="1"/>
    <col min="9" max="9" width="15.140625" style="6" customWidth="1"/>
    <col min="10" max="10" width="16" style="6" bestFit="1" customWidth="1"/>
    <col min="11" max="11" width="10.5703125" style="6" customWidth="1"/>
    <col min="12" max="12" width="17" customWidth="1"/>
  </cols>
  <sheetData>
    <row r="4" spans="1:12" ht="15.75" thickBot="1" x14ac:dyDescent="0.3"/>
    <row r="5" spans="1:12" ht="15" customHeight="1" thickBot="1" x14ac:dyDescent="0.3">
      <c r="A5" s="106" t="s">
        <v>27</v>
      </c>
      <c r="B5" s="107"/>
      <c r="C5" s="107"/>
      <c r="D5" s="107"/>
      <c r="E5" s="107"/>
      <c r="F5" s="108"/>
      <c r="G5" s="34"/>
      <c r="H5" s="87" t="s">
        <v>21</v>
      </c>
      <c r="I5" s="88"/>
      <c r="J5" s="88"/>
      <c r="K5" s="88"/>
      <c r="L5" s="89"/>
    </row>
    <row r="6" spans="1:12" s="2" customFormat="1" ht="54" customHeight="1" thickBot="1" x14ac:dyDescent="0.3">
      <c r="A6" s="90" t="s">
        <v>3</v>
      </c>
      <c r="B6" s="91"/>
      <c r="C6" s="91"/>
      <c r="D6" s="5" t="s">
        <v>8</v>
      </c>
      <c r="E6" s="5" t="s">
        <v>7</v>
      </c>
      <c r="F6" s="5" t="s">
        <v>5</v>
      </c>
      <c r="G6" s="4" t="s">
        <v>44</v>
      </c>
      <c r="H6" s="4" t="s">
        <v>50</v>
      </c>
      <c r="I6" s="4" t="s">
        <v>0</v>
      </c>
      <c r="J6" s="4" t="s">
        <v>38</v>
      </c>
      <c r="K6" s="4" t="s">
        <v>39</v>
      </c>
      <c r="L6" s="4" t="s">
        <v>22</v>
      </c>
    </row>
    <row r="7" spans="1:12" s="1" customFormat="1" x14ac:dyDescent="0.25">
      <c r="A7" s="78" t="s">
        <v>144</v>
      </c>
      <c r="B7" s="79"/>
      <c r="C7" s="79"/>
      <c r="D7" s="14" t="s">
        <v>145</v>
      </c>
      <c r="E7" s="24">
        <v>45724</v>
      </c>
      <c r="F7" s="7" t="s">
        <v>146</v>
      </c>
      <c r="G7" s="7"/>
      <c r="H7" s="7"/>
      <c r="I7" s="7" t="s">
        <v>147</v>
      </c>
      <c r="J7" s="43">
        <v>2670</v>
      </c>
      <c r="K7" s="11"/>
      <c r="L7" s="44">
        <f>J7</f>
        <v>2670</v>
      </c>
    </row>
    <row r="8" spans="1:12" s="23" customFormat="1" ht="30" customHeight="1" thickBot="1" x14ac:dyDescent="0.3">
      <c r="A8" s="83" t="s">
        <v>220</v>
      </c>
      <c r="B8" s="84"/>
      <c r="C8" s="84"/>
      <c r="D8" s="42" t="s">
        <v>219</v>
      </c>
      <c r="E8" s="13">
        <v>45680</v>
      </c>
      <c r="F8" s="8" t="s">
        <v>146</v>
      </c>
      <c r="G8" s="8"/>
      <c r="H8" s="8"/>
      <c r="I8" s="8" t="s">
        <v>221</v>
      </c>
      <c r="J8" s="35">
        <v>20196</v>
      </c>
      <c r="K8" s="10"/>
      <c r="L8" s="36">
        <f>J8</f>
        <v>20196</v>
      </c>
    </row>
    <row r="9" spans="1:12" ht="15.75" customHeight="1" thickBot="1" x14ac:dyDescent="0.3">
      <c r="A9" s="80" t="s">
        <v>88</v>
      </c>
      <c r="B9" s="81"/>
      <c r="C9" s="81"/>
      <c r="D9" s="81"/>
      <c r="E9" s="81"/>
      <c r="F9" s="81"/>
      <c r="G9" s="81"/>
      <c r="H9" s="81"/>
      <c r="I9" s="81"/>
      <c r="J9" s="39">
        <f>SUM(J7:J8)</f>
        <v>22866</v>
      </c>
      <c r="K9" s="39">
        <f>SUM(K7:K8)</f>
        <v>0</v>
      </c>
      <c r="L9" s="46">
        <f>J9+K9</f>
        <v>22866</v>
      </c>
    </row>
    <row r="10" spans="1:12" ht="15" customHeight="1" thickBot="1" x14ac:dyDescent="0.3">
      <c r="A10" s="95"/>
      <c r="B10" s="96"/>
      <c r="C10" s="96"/>
      <c r="D10" s="17"/>
      <c r="E10" s="19"/>
      <c r="F10" s="17"/>
      <c r="G10" s="17"/>
      <c r="H10" s="17"/>
      <c r="I10" s="17"/>
      <c r="J10" s="37"/>
      <c r="K10" s="18"/>
      <c r="L10" s="47"/>
    </row>
    <row r="11" spans="1:12" ht="15.75" customHeight="1" thickBot="1" x14ac:dyDescent="0.3">
      <c r="A11" s="80" t="s">
        <v>90</v>
      </c>
      <c r="B11" s="81"/>
      <c r="C11" s="81"/>
      <c r="D11" s="81"/>
      <c r="E11" s="81"/>
      <c r="F11" s="81"/>
      <c r="G11" s="81"/>
      <c r="H11" s="81"/>
      <c r="I11" s="81"/>
      <c r="J11" s="39">
        <f>SUM(J10:J10)</f>
        <v>0</v>
      </c>
      <c r="K11" s="39">
        <f>SUM(K10:K10)</f>
        <v>0</v>
      </c>
      <c r="L11" s="46">
        <f>J11+K11</f>
        <v>0</v>
      </c>
    </row>
    <row r="12" spans="1:12" s="59" customFormat="1" ht="30" customHeight="1" x14ac:dyDescent="0.25">
      <c r="A12" s="83" t="s">
        <v>307</v>
      </c>
      <c r="B12" s="84"/>
      <c r="C12" s="84"/>
      <c r="D12" s="42" t="s">
        <v>145</v>
      </c>
      <c r="E12" s="13">
        <v>45720</v>
      </c>
      <c r="F12" s="8" t="s">
        <v>146</v>
      </c>
      <c r="G12" s="8"/>
      <c r="H12" s="8"/>
      <c r="I12" s="8" t="s">
        <v>308</v>
      </c>
      <c r="J12" s="35">
        <v>4200</v>
      </c>
      <c r="K12" s="10"/>
      <c r="L12" s="36">
        <f>J12+J13</f>
        <v>4600</v>
      </c>
    </row>
    <row r="13" spans="1:12" x14ac:dyDescent="0.25">
      <c r="A13" s="78" t="s">
        <v>309</v>
      </c>
      <c r="B13" s="79"/>
      <c r="C13" s="79"/>
      <c r="D13" s="14" t="s">
        <v>310</v>
      </c>
      <c r="E13" s="24">
        <v>45720</v>
      </c>
      <c r="F13" s="7" t="s">
        <v>146</v>
      </c>
      <c r="G13" s="7"/>
      <c r="H13" s="7"/>
      <c r="I13" s="7"/>
      <c r="J13" s="43">
        <v>400</v>
      </c>
      <c r="K13" s="11"/>
      <c r="L13" s="44"/>
    </row>
    <row r="14" spans="1:12" s="27" customFormat="1" ht="30.75" thickBot="1" x14ac:dyDescent="0.3">
      <c r="A14" s="78" t="s">
        <v>377</v>
      </c>
      <c r="B14" s="79"/>
      <c r="C14" s="79"/>
      <c r="D14" s="14" t="s">
        <v>378</v>
      </c>
      <c r="E14" s="24">
        <v>45744</v>
      </c>
      <c r="F14" s="7" t="s">
        <v>146</v>
      </c>
      <c r="G14" s="7"/>
      <c r="H14" s="7"/>
      <c r="I14" s="7" t="s">
        <v>379</v>
      </c>
      <c r="J14" s="43">
        <v>550</v>
      </c>
      <c r="K14" s="11"/>
      <c r="L14" s="44">
        <f>J14</f>
        <v>550</v>
      </c>
    </row>
    <row r="15" spans="1:12" ht="15.75" customHeight="1" thickBot="1" x14ac:dyDescent="0.3">
      <c r="A15" s="80" t="s">
        <v>91</v>
      </c>
      <c r="B15" s="81"/>
      <c r="C15" s="81"/>
      <c r="D15" s="81"/>
      <c r="E15" s="81"/>
      <c r="F15" s="81"/>
      <c r="G15" s="81"/>
      <c r="H15" s="81"/>
      <c r="I15" s="81"/>
      <c r="J15" s="39">
        <f>SUM(J12:J14)</f>
        <v>5150</v>
      </c>
      <c r="K15" s="39">
        <f>SUM(K12:K14)</f>
        <v>0</v>
      </c>
      <c r="L15" s="46">
        <f>J15+K15</f>
        <v>5150</v>
      </c>
    </row>
    <row r="16" spans="1:12" s="27" customFormat="1" x14ac:dyDescent="0.25">
      <c r="A16" s="78" t="s">
        <v>431</v>
      </c>
      <c r="B16" s="79"/>
      <c r="C16" s="79"/>
      <c r="D16" s="60" t="s">
        <v>145</v>
      </c>
      <c r="E16" s="24">
        <v>45759</v>
      </c>
      <c r="F16" s="7"/>
      <c r="G16" s="7"/>
      <c r="H16" s="7"/>
      <c r="I16" s="7" t="s">
        <v>432</v>
      </c>
      <c r="J16" s="43">
        <v>8150</v>
      </c>
      <c r="K16" s="11"/>
      <c r="L16" s="44">
        <f>J16</f>
        <v>8150</v>
      </c>
    </row>
    <row r="17" spans="1:12" ht="15.75" thickBot="1" x14ac:dyDescent="0.3">
      <c r="A17" s="78" t="s">
        <v>433</v>
      </c>
      <c r="B17" s="79"/>
      <c r="C17" s="79"/>
      <c r="D17" s="14" t="s">
        <v>145</v>
      </c>
      <c r="E17" s="24">
        <v>45761</v>
      </c>
      <c r="F17" s="7"/>
      <c r="G17" s="7"/>
      <c r="H17" s="7"/>
      <c r="I17" s="7" t="s">
        <v>434</v>
      </c>
      <c r="J17" s="43">
        <v>2450</v>
      </c>
      <c r="K17" s="11"/>
      <c r="L17" s="44">
        <f>J17</f>
        <v>2450</v>
      </c>
    </row>
    <row r="18" spans="1:12" ht="15.75" thickBot="1" x14ac:dyDescent="0.3">
      <c r="A18" s="80" t="s">
        <v>92</v>
      </c>
      <c r="B18" s="81"/>
      <c r="C18" s="81"/>
      <c r="D18" s="81"/>
      <c r="E18" s="81"/>
      <c r="F18" s="81"/>
      <c r="G18" s="81"/>
      <c r="H18" s="81"/>
      <c r="I18" s="81"/>
      <c r="J18" s="39">
        <f>SUM(J16:J17)</f>
        <v>10600</v>
      </c>
      <c r="K18" s="39">
        <f>SUM(K16:K17)</f>
        <v>0</v>
      </c>
      <c r="L18" s="46">
        <f>J18+K18</f>
        <v>10600</v>
      </c>
    </row>
    <row r="19" spans="1:12" x14ac:dyDescent="0.25">
      <c r="A19" s="78" t="s">
        <v>544</v>
      </c>
      <c r="B19" s="79"/>
      <c r="C19" s="79"/>
      <c r="D19" s="14" t="s">
        <v>145</v>
      </c>
      <c r="E19" s="24">
        <v>45782</v>
      </c>
      <c r="F19" s="7" t="s">
        <v>146</v>
      </c>
      <c r="G19" s="7"/>
      <c r="H19" s="7"/>
      <c r="I19" s="7" t="s">
        <v>545</v>
      </c>
      <c r="J19" s="43">
        <v>840</v>
      </c>
      <c r="K19" s="11"/>
      <c r="L19" s="44">
        <f>J19</f>
        <v>840</v>
      </c>
    </row>
    <row r="20" spans="1:12" x14ac:dyDescent="0.25">
      <c r="A20" s="78" t="s">
        <v>588</v>
      </c>
      <c r="B20" s="79"/>
      <c r="C20" s="79"/>
      <c r="D20" s="14" t="s">
        <v>589</v>
      </c>
      <c r="E20" s="24">
        <v>45798</v>
      </c>
      <c r="F20" s="7" t="s">
        <v>146</v>
      </c>
      <c r="G20" s="7"/>
      <c r="H20" s="7" t="s">
        <v>590</v>
      </c>
      <c r="I20" s="7" t="s">
        <v>591</v>
      </c>
      <c r="J20" s="43">
        <v>2552</v>
      </c>
      <c r="K20" s="11"/>
      <c r="L20" s="44">
        <f>J20</f>
        <v>2552</v>
      </c>
    </row>
    <row r="21" spans="1:12" ht="15.75" thickBot="1" x14ac:dyDescent="0.3">
      <c r="A21" s="95"/>
      <c r="B21" s="96"/>
      <c r="C21" s="96"/>
      <c r="D21" s="17"/>
      <c r="E21" s="19"/>
      <c r="F21" s="17"/>
      <c r="G21" s="17"/>
      <c r="H21" s="17"/>
      <c r="I21" s="17"/>
      <c r="J21" s="37"/>
      <c r="K21" s="18"/>
      <c r="L21" s="47"/>
    </row>
    <row r="22" spans="1:12" ht="15.75" thickBot="1" x14ac:dyDescent="0.3">
      <c r="A22" s="80" t="s">
        <v>26</v>
      </c>
      <c r="B22" s="81"/>
      <c r="C22" s="81"/>
      <c r="D22" s="81"/>
      <c r="E22" s="81"/>
      <c r="F22" s="81"/>
      <c r="G22" s="81"/>
      <c r="H22" s="81"/>
      <c r="I22" s="81"/>
      <c r="J22" s="39">
        <f>SUM(J19:J21)</f>
        <v>3392</v>
      </c>
      <c r="K22" s="39">
        <f>SUM(K19:K21)</f>
        <v>0</v>
      </c>
      <c r="L22" s="46">
        <f>J22+K22</f>
        <v>3392</v>
      </c>
    </row>
    <row r="23" spans="1:12" x14ac:dyDescent="0.25">
      <c r="A23" s="78" t="s">
        <v>673</v>
      </c>
      <c r="B23" s="79"/>
      <c r="C23" s="79"/>
      <c r="D23" s="14" t="s">
        <v>674</v>
      </c>
      <c r="E23" s="24">
        <v>45819</v>
      </c>
      <c r="F23" s="7" t="s">
        <v>146</v>
      </c>
      <c r="G23" s="7"/>
      <c r="H23" s="7" t="s">
        <v>675</v>
      </c>
      <c r="I23" s="7" t="s">
        <v>676</v>
      </c>
      <c r="J23" s="43">
        <v>3213</v>
      </c>
      <c r="K23" s="11"/>
      <c r="L23" s="44">
        <f>J23</f>
        <v>3213</v>
      </c>
    </row>
    <row r="24" spans="1:12" ht="15.75" thickBot="1" x14ac:dyDescent="0.3">
      <c r="A24" s="78" t="s">
        <v>692</v>
      </c>
      <c r="B24" s="79"/>
      <c r="C24" s="79"/>
      <c r="D24" s="14" t="s">
        <v>145</v>
      </c>
      <c r="E24" s="24">
        <v>45826</v>
      </c>
      <c r="F24" s="7" t="s">
        <v>146</v>
      </c>
      <c r="G24" s="7"/>
      <c r="H24" s="7"/>
      <c r="I24" s="7" t="s">
        <v>693</v>
      </c>
      <c r="J24" s="43">
        <v>3350</v>
      </c>
      <c r="K24" s="11"/>
      <c r="L24" s="44">
        <f>J24</f>
        <v>3350</v>
      </c>
    </row>
    <row r="25" spans="1:12" ht="15.75" thickBot="1" x14ac:dyDescent="0.3">
      <c r="A25" s="80" t="s">
        <v>89</v>
      </c>
      <c r="B25" s="81"/>
      <c r="C25" s="81"/>
      <c r="D25" s="81"/>
      <c r="E25" s="81"/>
      <c r="F25" s="81"/>
      <c r="G25" s="81"/>
      <c r="H25" s="81"/>
      <c r="I25" s="81"/>
      <c r="J25" s="39">
        <f>SUM(J23:J24)</f>
        <v>6563</v>
      </c>
      <c r="K25" s="39">
        <f>SUM(K23:K24)</f>
        <v>0</v>
      </c>
      <c r="L25" s="46">
        <f>J25+K25</f>
        <v>6563</v>
      </c>
    </row>
    <row r="26" spans="1:12" x14ac:dyDescent="0.25">
      <c r="A26" s="78" t="s">
        <v>752</v>
      </c>
      <c r="B26" s="79"/>
      <c r="C26" s="79"/>
      <c r="D26" s="14" t="s">
        <v>145</v>
      </c>
      <c r="E26" s="24">
        <v>45845</v>
      </c>
      <c r="F26" s="7" t="s">
        <v>146</v>
      </c>
      <c r="G26" s="7"/>
      <c r="H26" s="7"/>
      <c r="I26" s="7" t="s">
        <v>753</v>
      </c>
      <c r="J26" s="43">
        <v>1350</v>
      </c>
      <c r="K26" s="11"/>
      <c r="L26" s="44">
        <f>J26</f>
        <v>1350</v>
      </c>
    </row>
    <row r="27" spans="1:12" x14ac:dyDescent="0.25">
      <c r="A27" s="78" t="s">
        <v>781</v>
      </c>
      <c r="B27" s="79"/>
      <c r="C27" s="79"/>
      <c r="D27" s="14" t="s">
        <v>782</v>
      </c>
      <c r="E27" s="24">
        <v>45856</v>
      </c>
      <c r="F27" s="7" t="s">
        <v>146</v>
      </c>
      <c r="G27" s="7"/>
      <c r="H27" s="7"/>
      <c r="I27" s="7" t="s">
        <v>783</v>
      </c>
      <c r="J27" s="43">
        <v>2521.75</v>
      </c>
      <c r="K27" s="11"/>
      <c r="L27" s="44">
        <f>J27</f>
        <v>2521.75</v>
      </c>
    </row>
    <row r="28" spans="1:12" x14ac:dyDescent="0.25">
      <c r="A28" s="78" t="s">
        <v>799</v>
      </c>
      <c r="B28" s="79"/>
      <c r="C28" s="79"/>
      <c r="D28" s="14" t="s">
        <v>800</v>
      </c>
      <c r="E28" s="24">
        <v>45859</v>
      </c>
      <c r="F28" s="7" t="s">
        <v>146</v>
      </c>
      <c r="G28" s="7"/>
      <c r="H28" s="7"/>
      <c r="I28" s="7" t="s">
        <v>801</v>
      </c>
      <c r="J28" s="43">
        <v>20384.02</v>
      </c>
      <c r="K28" s="11"/>
      <c r="L28" s="44">
        <f>J28</f>
        <v>20384.02</v>
      </c>
    </row>
    <row r="29" spans="1:12" x14ac:dyDescent="0.25">
      <c r="A29" s="85"/>
      <c r="B29" s="86"/>
      <c r="C29" s="86"/>
      <c r="D29" s="20"/>
      <c r="E29" s="21"/>
      <c r="F29" s="20"/>
      <c r="G29" s="20"/>
      <c r="H29" s="20"/>
      <c r="I29" s="20"/>
      <c r="J29" s="38"/>
      <c r="K29" s="22"/>
      <c r="L29" s="48"/>
    </row>
    <row r="30" spans="1:12" ht="15.75" thickBot="1" x14ac:dyDescent="0.3">
      <c r="A30" s="78"/>
      <c r="B30" s="79"/>
      <c r="C30" s="79"/>
      <c r="D30" s="14"/>
      <c r="E30" s="24"/>
      <c r="F30" s="7"/>
      <c r="G30" s="7"/>
      <c r="H30" s="7"/>
      <c r="I30" s="7"/>
      <c r="J30" s="43"/>
      <c r="K30" s="11"/>
      <c r="L30" s="44"/>
    </row>
    <row r="31" spans="1:12" ht="15.75" thickBot="1" x14ac:dyDescent="0.3">
      <c r="A31" s="80" t="s">
        <v>52</v>
      </c>
      <c r="B31" s="81"/>
      <c r="C31" s="81"/>
      <c r="D31" s="81"/>
      <c r="E31" s="81"/>
      <c r="F31" s="81"/>
      <c r="G31" s="81"/>
      <c r="H31" s="81"/>
      <c r="I31" s="81"/>
      <c r="J31" s="39">
        <f>SUM(J26:J30)</f>
        <v>24255.77</v>
      </c>
      <c r="K31" s="39">
        <f>SUM(K26:K30)</f>
        <v>0</v>
      </c>
      <c r="L31" s="46">
        <f>J31+K31</f>
        <v>24255.77</v>
      </c>
    </row>
    <row r="32" spans="1:12" x14ac:dyDescent="0.25">
      <c r="A32" s="78"/>
      <c r="B32" s="79"/>
      <c r="C32" s="79"/>
      <c r="D32" s="14"/>
      <c r="E32" s="24"/>
      <c r="F32" s="7"/>
      <c r="G32" s="7"/>
      <c r="H32" s="7"/>
      <c r="I32" s="7"/>
      <c r="J32" s="43"/>
      <c r="K32" s="11"/>
      <c r="L32" s="44"/>
    </row>
    <row r="33" spans="1:12" x14ac:dyDescent="0.25">
      <c r="A33" s="78"/>
      <c r="B33" s="79"/>
      <c r="C33" s="79"/>
      <c r="D33" s="14"/>
      <c r="E33" s="24"/>
      <c r="F33" s="7"/>
      <c r="G33" s="7"/>
      <c r="H33" s="7"/>
      <c r="I33" s="7"/>
      <c r="J33" s="43"/>
      <c r="K33" s="11"/>
      <c r="L33" s="44"/>
    </row>
    <row r="34" spans="1:12" x14ac:dyDescent="0.25">
      <c r="A34" s="85"/>
      <c r="B34" s="86"/>
      <c r="C34" s="86"/>
      <c r="D34" s="20"/>
      <c r="E34" s="21"/>
      <c r="F34" s="20"/>
      <c r="G34" s="20"/>
      <c r="H34" s="20"/>
      <c r="I34" s="20"/>
      <c r="J34" s="38"/>
      <c r="K34" s="22"/>
      <c r="L34" s="48"/>
    </row>
    <row r="35" spans="1:12" x14ac:dyDescent="0.25">
      <c r="A35" s="83"/>
      <c r="B35" s="84"/>
      <c r="C35" s="84"/>
      <c r="D35" s="42"/>
      <c r="E35" s="13"/>
      <c r="F35" s="8"/>
      <c r="G35" s="8"/>
      <c r="H35" s="8"/>
      <c r="I35" s="8"/>
      <c r="J35" s="35"/>
      <c r="K35" s="11"/>
      <c r="L35" s="44"/>
    </row>
    <row r="36" spans="1:12" ht="15.75" thickBot="1" x14ac:dyDescent="0.3">
      <c r="A36" s="78"/>
      <c r="B36" s="79"/>
      <c r="C36" s="79"/>
      <c r="D36" s="14"/>
      <c r="E36" s="24"/>
      <c r="F36" s="7"/>
      <c r="G36" s="7"/>
      <c r="H36" s="7"/>
      <c r="I36" s="7"/>
      <c r="J36" s="43"/>
      <c r="K36" s="11"/>
      <c r="L36" s="44"/>
    </row>
    <row r="37" spans="1:12" ht="15.75" thickBot="1" x14ac:dyDescent="0.3">
      <c r="A37" s="80" t="s">
        <v>55</v>
      </c>
      <c r="B37" s="81"/>
      <c r="C37" s="81"/>
      <c r="D37" s="81"/>
      <c r="E37" s="81"/>
      <c r="F37" s="81"/>
      <c r="G37" s="81"/>
      <c r="H37" s="81"/>
      <c r="I37" s="81"/>
      <c r="J37" s="39">
        <f>SUM(J32:J36)</f>
        <v>0</v>
      </c>
      <c r="K37" s="39">
        <f>SUM(K32:K36)</f>
        <v>0</v>
      </c>
      <c r="L37" s="46">
        <f>J37+K37</f>
        <v>0</v>
      </c>
    </row>
    <row r="38" spans="1:12" x14ac:dyDescent="0.25">
      <c r="A38" s="78"/>
      <c r="B38" s="79"/>
      <c r="C38" s="79"/>
      <c r="D38" s="14"/>
      <c r="E38" s="24"/>
      <c r="F38" s="7"/>
      <c r="G38" s="7"/>
      <c r="H38" s="7"/>
      <c r="I38" s="7"/>
      <c r="J38" s="43"/>
      <c r="K38" s="11"/>
      <c r="L38" s="44"/>
    </row>
    <row r="39" spans="1:12" x14ac:dyDescent="0.25">
      <c r="A39" s="78"/>
      <c r="B39" s="79"/>
      <c r="C39" s="79"/>
      <c r="D39" s="14"/>
      <c r="E39" s="24"/>
      <c r="F39" s="7"/>
      <c r="G39" s="7"/>
      <c r="H39" s="7"/>
      <c r="I39" s="7"/>
      <c r="J39" s="43"/>
      <c r="K39" s="11"/>
      <c r="L39" s="44"/>
    </row>
    <row r="40" spans="1:12" x14ac:dyDescent="0.25">
      <c r="A40" s="85"/>
      <c r="B40" s="86"/>
      <c r="C40" s="86"/>
      <c r="D40" s="20"/>
      <c r="E40" s="21"/>
      <c r="F40" s="20"/>
      <c r="G40" s="20"/>
      <c r="H40" s="20"/>
      <c r="I40" s="20"/>
      <c r="J40" s="38"/>
      <c r="K40" s="22"/>
      <c r="L40" s="48"/>
    </row>
    <row r="41" spans="1:12" x14ac:dyDescent="0.25">
      <c r="A41" s="83"/>
      <c r="B41" s="84"/>
      <c r="C41" s="84"/>
      <c r="D41" s="42"/>
      <c r="E41" s="13"/>
      <c r="F41" s="8"/>
      <c r="G41" s="8"/>
      <c r="H41" s="8"/>
      <c r="I41" s="8"/>
      <c r="J41" s="35"/>
      <c r="K41" s="11"/>
      <c r="L41" s="44"/>
    </row>
    <row r="42" spans="1:12" ht="15.75" thickBot="1" x14ac:dyDescent="0.3">
      <c r="A42" s="83"/>
      <c r="B42" s="84"/>
      <c r="C42" s="84"/>
      <c r="D42" s="42"/>
      <c r="E42" s="13"/>
      <c r="F42" s="8"/>
      <c r="G42" s="8"/>
      <c r="H42" s="8"/>
      <c r="I42" s="8"/>
      <c r="J42" s="35"/>
      <c r="K42" s="10"/>
      <c r="L42" s="36"/>
    </row>
    <row r="43" spans="1:12" ht="15.75" thickBot="1" x14ac:dyDescent="0.3">
      <c r="A43" s="80" t="s">
        <v>62</v>
      </c>
      <c r="B43" s="81"/>
      <c r="C43" s="81"/>
      <c r="D43" s="81"/>
      <c r="E43" s="81"/>
      <c r="F43" s="81"/>
      <c r="G43" s="81"/>
      <c r="H43" s="81"/>
      <c r="I43" s="81"/>
      <c r="J43" s="39">
        <f>SUM(J38:J42)</f>
        <v>0</v>
      </c>
      <c r="K43" s="39">
        <f>SUM(K38:K42)</f>
        <v>0</v>
      </c>
      <c r="L43" s="46">
        <f>J43+K43</f>
        <v>0</v>
      </c>
    </row>
    <row r="44" spans="1:12" x14ac:dyDescent="0.25">
      <c r="A44" s="78"/>
      <c r="B44" s="79"/>
      <c r="C44" s="79"/>
      <c r="D44" s="14"/>
      <c r="E44" s="24"/>
      <c r="F44" s="7"/>
      <c r="G44" s="7"/>
      <c r="H44" s="7"/>
      <c r="I44" s="7"/>
      <c r="J44" s="43"/>
      <c r="K44" s="11"/>
      <c r="L44" s="44"/>
    </row>
    <row r="45" spans="1:12" x14ac:dyDescent="0.25">
      <c r="A45" s="78"/>
      <c r="B45" s="79"/>
      <c r="C45" s="79"/>
      <c r="D45" s="14"/>
      <c r="E45" s="24"/>
      <c r="F45" s="7"/>
      <c r="G45" s="7"/>
      <c r="H45" s="7"/>
      <c r="I45" s="7"/>
      <c r="J45" s="43"/>
      <c r="K45" s="11"/>
      <c r="L45" s="44"/>
    </row>
    <row r="46" spans="1:12" x14ac:dyDescent="0.25">
      <c r="A46" s="85"/>
      <c r="B46" s="86"/>
      <c r="C46" s="86"/>
      <c r="D46" s="20"/>
      <c r="E46" s="21"/>
      <c r="F46" s="20"/>
      <c r="G46" s="20"/>
      <c r="H46" s="20"/>
      <c r="I46" s="20"/>
      <c r="J46" s="38"/>
      <c r="K46" s="22"/>
      <c r="L46" s="48"/>
    </row>
    <row r="47" spans="1:12" x14ac:dyDescent="0.25">
      <c r="A47" s="83"/>
      <c r="B47" s="84"/>
      <c r="C47" s="84"/>
      <c r="D47" s="42"/>
      <c r="E47" s="13"/>
      <c r="F47" s="8"/>
      <c r="G47" s="8"/>
      <c r="H47" s="8"/>
      <c r="I47" s="8"/>
      <c r="J47" s="35"/>
      <c r="K47" s="11"/>
      <c r="L47" s="44"/>
    </row>
    <row r="48" spans="1:12" ht="15.75" thickBot="1" x14ac:dyDescent="0.3">
      <c r="A48" s="78"/>
      <c r="B48" s="79"/>
      <c r="C48" s="79"/>
      <c r="D48" s="14"/>
      <c r="E48" s="24"/>
      <c r="F48" s="7"/>
      <c r="G48" s="7"/>
      <c r="H48" s="7"/>
      <c r="I48" s="7"/>
      <c r="J48" s="43"/>
      <c r="K48" s="11"/>
      <c r="L48" s="44"/>
    </row>
    <row r="49" spans="1:12" ht="30" customHeight="1" thickBot="1" x14ac:dyDescent="0.3">
      <c r="A49" s="80" t="s">
        <v>68</v>
      </c>
      <c r="B49" s="81"/>
      <c r="C49" s="81"/>
      <c r="D49" s="81"/>
      <c r="E49" s="81"/>
      <c r="F49" s="81"/>
      <c r="G49" s="81"/>
      <c r="H49" s="81"/>
      <c r="I49" s="81"/>
      <c r="J49" s="39">
        <f>SUM(J44:J48)</f>
        <v>0</v>
      </c>
      <c r="K49" s="39">
        <f>SUM(K44:K48)</f>
        <v>0</v>
      </c>
      <c r="L49" s="46">
        <f>J49+K49</f>
        <v>0</v>
      </c>
    </row>
    <row r="50" spans="1:12" x14ac:dyDescent="0.25">
      <c r="A50" s="78"/>
      <c r="B50" s="79"/>
      <c r="C50" s="79"/>
      <c r="D50" s="14"/>
      <c r="E50" s="24"/>
      <c r="F50" s="7"/>
      <c r="G50" s="7"/>
      <c r="H50" s="7"/>
      <c r="I50" s="7"/>
      <c r="J50" s="43"/>
      <c r="K50" s="11"/>
      <c r="L50" s="44"/>
    </row>
    <row r="51" spans="1:12" x14ac:dyDescent="0.25">
      <c r="A51" s="78"/>
      <c r="B51" s="79"/>
      <c r="C51" s="79"/>
      <c r="D51" s="14"/>
      <c r="E51" s="24"/>
      <c r="F51" s="7"/>
      <c r="G51" s="7"/>
      <c r="H51" s="7"/>
      <c r="I51" s="7"/>
      <c r="J51" s="43"/>
      <c r="K51" s="11"/>
      <c r="L51" s="44"/>
    </row>
    <row r="52" spans="1:12" x14ac:dyDescent="0.25">
      <c r="A52" s="78"/>
      <c r="B52" s="79"/>
      <c r="C52" s="79"/>
      <c r="D52" s="14"/>
      <c r="E52" s="24"/>
      <c r="F52" s="7"/>
      <c r="G52" s="7"/>
      <c r="H52" s="7"/>
      <c r="I52" s="7"/>
      <c r="J52" s="43"/>
      <c r="K52" s="11"/>
      <c r="L52" s="44"/>
    </row>
    <row r="53" spans="1:12" x14ac:dyDescent="0.25">
      <c r="A53" s="85"/>
      <c r="B53" s="86"/>
      <c r="C53" s="86"/>
      <c r="D53" s="20"/>
      <c r="E53" s="21"/>
      <c r="F53" s="20"/>
      <c r="G53" s="20"/>
      <c r="H53" s="20"/>
      <c r="I53" s="20"/>
      <c r="J53" s="38"/>
      <c r="K53" s="22"/>
      <c r="L53" s="48"/>
    </row>
    <row r="54" spans="1:12" x14ac:dyDescent="0.25">
      <c r="A54" s="83"/>
      <c r="B54" s="84"/>
      <c r="C54" s="84"/>
      <c r="D54" s="42"/>
      <c r="E54" s="13"/>
      <c r="F54" s="8"/>
      <c r="G54" s="8"/>
      <c r="H54" s="8"/>
      <c r="I54" s="8"/>
      <c r="J54" s="35"/>
      <c r="K54" s="11"/>
      <c r="L54" s="44"/>
    </row>
    <row r="55" spans="1:12" ht="15.75" thickBot="1" x14ac:dyDescent="0.3">
      <c r="A55" s="78"/>
      <c r="B55" s="79"/>
      <c r="C55" s="79"/>
      <c r="D55" s="14"/>
      <c r="E55" s="24"/>
      <c r="F55" s="7"/>
      <c r="G55" s="7"/>
      <c r="H55" s="7"/>
      <c r="I55" s="7"/>
      <c r="J55" s="11"/>
      <c r="K55" s="11"/>
      <c r="L55" s="44"/>
    </row>
    <row r="56" spans="1:12" ht="15.75" thickBot="1" x14ac:dyDescent="0.3">
      <c r="A56" s="80" t="s">
        <v>73</v>
      </c>
      <c r="B56" s="81"/>
      <c r="C56" s="81"/>
      <c r="D56" s="81"/>
      <c r="E56" s="81"/>
      <c r="F56" s="81"/>
      <c r="G56" s="81"/>
      <c r="H56" s="81"/>
      <c r="I56" s="81"/>
      <c r="J56" s="39">
        <f>SUM(J51:J55)</f>
        <v>0</v>
      </c>
      <c r="K56" s="39">
        <f>SUM(K51:K55)</f>
        <v>0</v>
      </c>
      <c r="L56" s="46">
        <f>J56+K56</f>
        <v>0</v>
      </c>
    </row>
    <row r="57" spans="1:12" x14ac:dyDescent="0.25">
      <c r="A57" s="78"/>
      <c r="B57" s="79"/>
      <c r="C57" s="79"/>
      <c r="D57" s="14"/>
      <c r="E57" s="24"/>
      <c r="F57" s="7"/>
      <c r="G57" s="7"/>
      <c r="H57" s="7"/>
      <c r="I57" s="7"/>
      <c r="J57" s="43"/>
      <c r="K57" s="11"/>
      <c r="L57" s="44"/>
    </row>
    <row r="58" spans="1:12" x14ac:dyDescent="0.25">
      <c r="A58" s="78"/>
      <c r="B58" s="79"/>
      <c r="C58" s="79"/>
      <c r="D58" s="14"/>
      <c r="E58" s="24"/>
      <c r="F58" s="7"/>
      <c r="G58" s="7"/>
      <c r="H58" s="7"/>
      <c r="I58" s="7"/>
      <c r="J58" s="43"/>
      <c r="K58" s="11"/>
      <c r="L58" s="44"/>
    </row>
    <row r="59" spans="1:12" x14ac:dyDescent="0.25">
      <c r="A59" s="78"/>
      <c r="B59" s="79"/>
      <c r="C59" s="79"/>
      <c r="D59" s="14"/>
      <c r="E59" s="24"/>
      <c r="F59" s="7"/>
      <c r="G59" s="7"/>
      <c r="H59" s="7"/>
      <c r="I59" s="7"/>
      <c r="J59" s="43"/>
      <c r="K59" s="11"/>
      <c r="L59" s="44"/>
    </row>
    <row r="60" spans="1:12" x14ac:dyDescent="0.25">
      <c r="A60" s="78"/>
      <c r="B60" s="79"/>
      <c r="C60" s="79"/>
      <c r="D60" s="14"/>
      <c r="E60" s="24"/>
      <c r="F60" s="7"/>
      <c r="G60" s="7"/>
      <c r="H60" s="7"/>
      <c r="I60" s="7"/>
      <c r="J60" s="43"/>
      <c r="K60" s="11"/>
      <c r="L60" s="44"/>
    </row>
    <row r="61" spans="1:12" ht="15.75" thickBot="1" x14ac:dyDescent="0.3">
      <c r="A61" s="78"/>
      <c r="B61" s="79"/>
      <c r="C61" s="79"/>
      <c r="D61" s="14"/>
      <c r="E61" s="24"/>
      <c r="F61" s="7"/>
      <c r="G61" s="7"/>
      <c r="H61" s="7"/>
      <c r="I61" s="7"/>
      <c r="J61" s="43"/>
      <c r="K61" s="41"/>
      <c r="L61" s="44"/>
    </row>
    <row r="62" spans="1:12" ht="15.75" thickBot="1" x14ac:dyDescent="0.3">
      <c r="A62" s="80" t="s">
        <v>78</v>
      </c>
      <c r="B62" s="81"/>
      <c r="C62" s="81"/>
      <c r="D62" s="81"/>
      <c r="E62" s="81"/>
      <c r="F62" s="81"/>
      <c r="G62" s="81"/>
      <c r="H62" s="81"/>
      <c r="I62" s="82"/>
      <c r="J62" s="39">
        <f>SUM(J55:J61)</f>
        <v>0</v>
      </c>
      <c r="K62" s="39">
        <f>SUM(K55:K61)</f>
        <v>0</v>
      </c>
      <c r="L62" s="46">
        <f>J62+K62</f>
        <v>0</v>
      </c>
    </row>
    <row r="63" spans="1:12" x14ac:dyDescent="0.25">
      <c r="A63" s="78"/>
      <c r="B63" s="79"/>
      <c r="C63" s="79"/>
      <c r="D63" s="14"/>
      <c r="E63" s="24"/>
      <c r="F63" s="7"/>
      <c r="G63" s="7"/>
      <c r="H63" s="7"/>
      <c r="I63" s="7"/>
      <c r="J63" s="43"/>
      <c r="K63" s="11"/>
      <c r="L63" s="44"/>
    </row>
    <row r="64" spans="1:12" x14ac:dyDescent="0.25">
      <c r="A64" s="78"/>
      <c r="B64" s="79"/>
      <c r="C64" s="79"/>
      <c r="D64" s="14"/>
      <c r="E64" s="24"/>
      <c r="F64" s="7"/>
      <c r="G64" s="7"/>
      <c r="H64" s="7"/>
      <c r="I64" s="7"/>
      <c r="J64" s="49">
        <f>J9+J11+J15+J18+J22+J25+J31+J37+J43+J49+J56+J62</f>
        <v>72826.77</v>
      </c>
      <c r="K64" s="49">
        <f>K9+K11+K15+K18+K22+K25+K31+K37+K43+K49+K56+K62</f>
        <v>0</v>
      </c>
      <c r="L64" s="50">
        <f>L9+L11+L15+L18+L22+L25+L31+L37+L43+L49+L56+L62</f>
        <v>72826.77</v>
      </c>
    </row>
    <row r="65" spans="1:12" ht="15.75" thickBot="1" x14ac:dyDescent="0.3">
      <c r="A65" s="76"/>
      <c r="B65" s="77"/>
      <c r="C65" s="77"/>
      <c r="D65" s="16"/>
      <c r="E65" s="25"/>
      <c r="F65" s="9"/>
      <c r="G65" s="9"/>
      <c r="H65" s="9"/>
      <c r="I65" s="9"/>
      <c r="J65" s="51"/>
      <c r="K65" s="12"/>
      <c r="L65" s="52"/>
    </row>
  </sheetData>
  <mergeCells count="62">
    <mergeCell ref="A64:C64"/>
    <mergeCell ref="A65:C65"/>
    <mergeCell ref="A59:C59"/>
    <mergeCell ref="A60:C60"/>
    <mergeCell ref="A61:C61"/>
    <mergeCell ref="A62:I62"/>
    <mergeCell ref="A63:C63"/>
    <mergeCell ref="A31:I31"/>
    <mergeCell ref="A37:I37"/>
    <mergeCell ref="A43:I43"/>
    <mergeCell ref="A49:I49"/>
    <mergeCell ref="A42:C42"/>
    <mergeCell ref="A41:C41"/>
    <mergeCell ref="A34:C34"/>
    <mergeCell ref="A32:C32"/>
    <mergeCell ref="A33:C33"/>
    <mergeCell ref="A45:C45"/>
    <mergeCell ref="A38:C38"/>
    <mergeCell ref="A39:C39"/>
    <mergeCell ref="A40:C40"/>
    <mergeCell ref="A46:C46"/>
    <mergeCell ref="A35:C35"/>
    <mergeCell ref="A36:C36"/>
    <mergeCell ref="A25:I25"/>
    <mergeCell ref="A14:C14"/>
    <mergeCell ref="A15:I15"/>
    <mergeCell ref="A19:C19"/>
    <mergeCell ref="A20:C20"/>
    <mergeCell ref="A24:C24"/>
    <mergeCell ref="A21:C21"/>
    <mergeCell ref="A23:C23"/>
    <mergeCell ref="A18:I18"/>
    <mergeCell ref="A17:C17"/>
    <mergeCell ref="A22:I22"/>
    <mergeCell ref="A13:C13"/>
    <mergeCell ref="A16:C16"/>
    <mergeCell ref="A9:I9"/>
    <mergeCell ref="A5:F5"/>
    <mergeCell ref="H5:L5"/>
    <mergeCell ref="A6:C6"/>
    <mergeCell ref="A8:C8"/>
    <mergeCell ref="A7:C7"/>
    <mergeCell ref="A10:C10"/>
    <mergeCell ref="A11:I11"/>
    <mergeCell ref="A12:C12"/>
    <mergeCell ref="A26:C26"/>
    <mergeCell ref="A27:C27"/>
    <mergeCell ref="A28:C28"/>
    <mergeCell ref="A29:C29"/>
    <mergeCell ref="A30:C30"/>
    <mergeCell ref="A44:C44"/>
    <mergeCell ref="A56:I56"/>
    <mergeCell ref="A58:C58"/>
    <mergeCell ref="A47:C47"/>
    <mergeCell ref="A48:C48"/>
    <mergeCell ref="A50:C50"/>
    <mergeCell ref="A51:C51"/>
    <mergeCell ref="A52:C52"/>
    <mergeCell ref="A53:C53"/>
    <mergeCell ref="A54:C54"/>
    <mergeCell ref="A55:C55"/>
    <mergeCell ref="A57:C57"/>
  </mergeCells>
  <pageMargins left="0.31496062992125984" right="0.31496062992125984" top="0.35433070866141736" bottom="0.19685039370078741" header="0.31496062992125984" footer="0.31496062992125984"/>
  <pageSetup scale="59" orientation="landscape" horizontalDpi="300" verticalDpi="300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4:L59"/>
  <sheetViews>
    <sheetView view="pageBreakPreview" zoomScale="80" zoomScaleNormal="100" zoomScaleSheetLayoutView="80" workbookViewId="0">
      <pane ySplit="6" topLeftCell="A20" activePane="bottomLeft" state="frozen"/>
      <selection pane="bottomLeft" activeCell="J24" sqref="J24"/>
    </sheetView>
  </sheetViews>
  <sheetFormatPr baseColWidth="10" defaultColWidth="4" defaultRowHeight="15" x14ac:dyDescent="0.25"/>
  <cols>
    <col min="1" max="1" width="18.85546875" customWidth="1"/>
    <col min="2" max="2" width="18.7109375" customWidth="1"/>
    <col min="3" max="3" width="43.28515625" customWidth="1"/>
    <col min="4" max="4" width="18.42578125" customWidth="1"/>
    <col min="5" max="5" width="13.85546875" style="6" customWidth="1"/>
    <col min="6" max="7" width="17.7109375" style="6" customWidth="1"/>
    <col min="8" max="8" width="16.5703125" style="6" customWidth="1"/>
    <col min="9" max="9" width="15.140625" style="6" customWidth="1"/>
    <col min="10" max="10" width="13.7109375" style="6" customWidth="1"/>
    <col min="11" max="11" width="10.5703125" style="6" customWidth="1"/>
    <col min="12" max="12" width="17" customWidth="1"/>
  </cols>
  <sheetData>
    <row r="4" spans="1:12" ht="15.75" thickBot="1" x14ac:dyDescent="0.3"/>
    <row r="5" spans="1:12" ht="15" customHeight="1" thickBot="1" x14ac:dyDescent="0.3">
      <c r="A5" s="106" t="s">
        <v>28</v>
      </c>
      <c r="B5" s="107"/>
      <c r="C5" s="107"/>
      <c r="D5" s="107"/>
      <c r="E5" s="107"/>
      <c r="F5" s="108"/>
      <c r="G5" s="34"/>
      <c r="H5" s="87" t="s">
        <v>21</v>
      </c>
      <c r="I5" s="88"/>
      <c r="J5" s="88"/>
      <c r="K5" s="88"/>
      <c r="L5" s="89"/>
    </row>
    <row r="6" spans="1:12" s="2" customFormat="1" ht="54" customHeight="1" thickBot="1" x14ac:dyDescent="0.3">
      <c r="A6" s="90" t="s">
        <v>3</v>
      </c>
      <c r="B6" s="91"/>
      <c r="C6" s="91"/>
      <c r="D6" s="5" t="s">
        <v>8</v>
      </c>
      <c r="E6" s="5" t="s">
        <v>7</v>
      </c>
      <c r="F6" s="5" t="s">
        <v>5</v>
      </c>
      <c r="G6" s="4" t="s">
        <v>44</v>
      </c>
      <c r="H6" s="4" t="s">
        <v>50</v>
      </c>
      <c r="I6" s="4" t="s">
        <v>0</v>
      </c>
      <c r="J6" s="4" t="s">
        <v>38</v>
      </c>
      <c r="K6" s="4" t="s">
        <v>39</v>
      </c>
      <c r="L6" s="4" t="s">
        <v>22</v>
      </c>
    </row>
    <row r="7" spans="1:12" ht="15.75" thickBot="1" x14ac:dyDescent="0.3">
      <c r="A7" s="95"/>
      <c r="B7" s="96"/>
      <c r="C7" s="96"/>
      <c r="D7" s="17"/>
      <c r="E7" s="19"/>
      <c r="F7" s="17"/>
      <c r="G7" s="17"/>
      <c r="H7" s="17"/>
      <c r="I7" s="17"/>
      <c r="J7" s="37"/>
      <c r="K7" s="18"/>
      <c r="L7" s="47"/>
    </row>
    <row r="8" spans="1:12" ht="15.75" customHeight="1" thickBot="1" x14ac:dyDescent="0.3">
      <c r="A8" s="80" t="s">
        <v>88</v>
      </c>
      <c r="B8" s="81"/>
      <c r="C8" s="81"/>
      <c r="D8" s="81"/>
      <c r="E8" s="81"/>
      <c r="F8" s="81"/>
      <c r="G8" s="81"/>
      <c r="H8" s="81"/>
      <c r="I8" s="81"/>
      <c r="J8" s="39">
        <f>SUM(J7:J7)</f>
        <v>0</v>
      </c>
      <c r="K8" s="39">
        <f>SUM(K7:K7)</f>
        <v>0</v>
      </c>
      <c r="L8" s="46">
        <f>J8+K8</f>
        <v>0</v>
      </c>
    </row>
    <row r="9" spans="1:12" ht="15" customHeight="1" thickBot="1" x14ac:dyDescent="0.3">
      <c r="A9" s="95"/>
      <c r="B9" s="96"/>
      <c r="C9" s="96"/>
      <c r="D9" s="17"/>
      <c r="E9" s="19"/>
      <c r="F9" s="17"/>
      <c r="G9" s="17"/>
      <c r="H9" s="17"/>
      <c r="I9" s="17"/>
      <c r="J9" s="37"/>
      <c r="K9" s="18"/>
      <c r="L9" s="47"/>
    </row>
    <row r="10" spans="1:12" ht="15.75" customHeight="1" thickBot="1" x14ac:dyDescent="0.3">
      <c r="A10" s="80" t="s">
        <v>90</v>
      </c>
      <c r="B10" s="81"/>
      <c r="C10" s="81"/>
      <c r="D10" s="81"/>
      <c r="E10" s="81"/>
      <c r="F10" s="81"/>
      <c r="G10" s="81"/>
      <c r="H10" s="81"/>
      <c r="I10" s="81"/>
      <c r="J10" s="39">
        <f>SUM(J9:J9)</f>
        <v>0</v>
      </c>
      <c r="K10" s="39">
        <f>SUM(K9:K9)</f>
        <v>0</v>
      </c>
      <c r="L10" s="46">
        <f>J10+K10</f>
        <v>0</v>
      </c>
    </row>
    <row r="11" spans="1:12" ht="15" customHeight="1" thickBot="1" x14ac:dyDescent="0.3">
      <c r="A11" s="95"/>
      <c r="B11" s="96"/>
      <c r="C11" s="96"/>
      <c r="D11" s="17"/>
      <c r="E11" s="19"/>
      <c r="F11" s="17"/>
      <c r="G11" s="17"/>
      <c r="H11" s="17"/>
      <c r="I11" s="17"/>
      <c r="J11" s="37"/>
      <c r="K11" s="18"/>
      <c r="L11" s="47"/>
    </row>
    <row r="12" spans="1:12" ht="15.75" customHeight="1" thickBot="1" x14ac:dyDescent="0.3">
      <c r="A12" s="80" t="s">
        <v>91</v>
      </c>
      <c r="B12" s="81"/>
      <c r="C12" s="81"/>
      <c r="D12" s="81"/>
      <c r="E12" s="81"/>
      <c r="F12" s="81"/>
      <c r="G12" s="81"/>
      <c r="H12" s="81"/>
      <c r="I12" s="81"/>
      <c r="J12" s="39">
        <f>SUM(J11:J11)</f>
        <v>0</v>
      </c>
      <c r="K12" s="39">
        <f>SUM(K11:K11)</f>
        <v>0</v>
      </c>
      <c r="L12" s="46">
        <f>J12+K12</f>
        <v>0</v>
      </c>
    </row>
    <row r="13" spans="1:12" s="27" customFormat="1" x14ac:dyDescent="0.25">
      <c r="A13" s="78" t="s">
        <v>479</v>
      </c>
      <c r="B13" s="79"/>
      <c r="C13" s="79"/>
      <c r="D13" s="14" t="s">
        <v>480</v>
      </c>
      <c r="E13" s="24">
        <v>45772</v>
      </c>
      <c r="F13" s="7"/>
      <c r="G13" s="7"/>
      <c r="H13" s="7"/>
      <c r="I13" s="7" t="s">
        <v>481</v>
      </c>
      <c r="J13" s="43">
        <v>5358</v>
      </c>
      <c r="K13" s="11"/>
      <c r="L13" s="44">
        <f>J13</f>
        <v>5358</v>
      </c>
    </row>
    <row r="14" spans="1:12" s="27" customFormat="1" ht="15.75" thickBot="1" x14ac:dyDescent="0.3">
      <c r="A14" s="95"/>
      <c r="B14" s="96"/>
      <c r="C14" s="96"/>
      <c r="D14" s="17"/>
      <c r="E14" s="19"/>
      <c r="F14" s="17"/>
      <c r="G14" s="17"/>
      <c r="H14" s="17"/>
      <c r="I14" s="17"/>
      <c r="J14" s="37"/>
      <c r="K14" s="18"/>
      <c r="L14" s="47"/>
    </row>
    <row r="15" spans="1:12" ht="15.75" thickBot="1" x14ac:dyDescent="0.3">
      <c r="A15" s="80" t="s">
        <v>92</v>
      </c>
      <c r="B15" s="81"/>
      <c r="C15" s="81"/>
      <c r="D15" s="81"/>
      <c r="E15" s="81"/>
      <c r="F15" s="81"/>
      <c r="G15" s="81"/>
      <c r="H15" s="81"/>
      <c r="I15" s="81"/>
      <c r="J15" s="39">
        <f>SUM(J13:J14)</f>
        <v>5358</v>
      </c>
      <c r="K15" s="39">
        <f>SUM(K13:K14)</f>
        <v>0</v>
      </c>
      <c r="L15" s="46">
        <f>J15+K15</f>
        <v>5358</v>
      </c>
    </row>
    <row r="16" spans="1:12" ht="15.75" thickBot="1" x14ac:dyDescent="0.3">
      <c r="A16" s="95"/>
      <c r="B16" s="96"/>
      <c r="C16" s="96"/>
      <c r="D16" s="17"/>
      <c r="E16" s="19"/>
      <c r="F16" s="17"/>
      <c r="G16" s="17"/>
      <c r="H16" s="17"/>
      <c r="I16" s="17"/>
      <c r="J16" s="37"/>
      <c r="K16" s="18"/>
      <c r="L16" s="47"/>
    </row>
    <row r="17" spans="1:12" ht="15.75" thickBot="1" x14ac:dyDescent="0.3">
      <c r="A17" s="80" t="s">
        <v>26</v>
      </c>
      <c r="B17" s="81"/>
      <c r="C17" s="81"/>
      <c r="D17" s="81"/>
      <c r="E17" s="81"/>
      <c r="F17" s="81"/>
      <c r="G17" s="81"/>
      <c r="H17" s="81"/>
      <c r="I17" s="81"/>
      <c r="J17" s="39">
        <f>SUM(J16:J16)</f>
        <v>0</v>
      </c>
      <c r="K17" s="39">
        <f>SUM(K16:K16)</f>
        <v>0</v>
      </c>
      <c r="L17" s="46">
        <f>J17+K17</f>
        <v>0</v>
      </c>
    </row>
    <row r="18" spans="1:12" ht="15.75" thickBot="1" x14ac:dyDescent="0.3">
      <c r="A18" s="78"/>
      <c r="B18" s="79"/>
      <c r="C18" s="79"/>
      <c r="D18" s="14"/>
      <c r="E18" s="24"/>
      <c r="F18" s="7"/>
      <c r="G18" s="7"/>
      <c r="H18" s="7"/>
      <c r="I18" s="7"/>
      <c r="J18" s="43"/>
      <c r="K18" s="11"/>
      <c r="L18" s="44"/>
    </row>
    <row r="19" spans="1:12" ht="15.75" thickBot="1" x14ac:dyDescent="0.3">
      <c r="A19" s="80" t="s">
        <v>89</v>
      </c>
      <c r="B19" s="81"/>
      <c r="C19" s="81"/>
      <c r="D19" s="81"/>
      <c r="E19" s="81"/>
      <c r="F19" s="81"/>
      <c r="G19" s="81"/>
      <c r="H19" s="81"/>
      <c r="I19" s="81"/>
      <c r="J19" s="39">
        <f>SUM(J18:J18)</f>
        <v>0</v>
      </c>
      <c r="K19" s="39">
        <f>SUM(K18:K18)</f>
        <v>0</v>
      </c>
      <c r="L19" s="46">
        <f>J19+K19</f>
        <v>0</v>
      </c>
    </row>
    <row r="20" spans="1:12" x14ac:dyDescent="0.25">
      <c r="A20" s="78"/>
      <c r="B20" s="79"/>
      <c r="C20" s="79"/>
      <c r="D20" s="14"/>
      <c r="E20" s="24"/>
      <c r="F20" s="7"/>
      <c r="G20" s="7"/>
      <c r="H20" s="7"/>
      <c r="I20" s="7"/>
      <c r="J20" s="43"/>
      <c r="K20" s="11"/>
      <c r="L20" s="44"/>
    </row>
    <row r="21" spans="1:12" x14ac:dyDescent="0.25">
      <c r="A21" s="78"/>
      <c r="B21" s="79"/>
      <c r="C21" s="79"/>
      <c r="D21" s="14"/>
      <c r="E21" s="24"/>
      <c r="F21" s="7"/>
      <c r="G21" s="7"/>
      <c r="H21" s="7"/>
      <c r="I21" s="7"/>
      <c r="J21" s="43"/>
      <c r="K21" s="11"/>
      <c r="L21" s="44"/>
    </row>
    <row r="22" spans="1:12" x14ac:dyDescent="0.25">
      <c r="A22" s="78"/>
      <c r="B22" s="79"/>
      <c r="C22" s="79"/>
      <c r="D22" s="14"/>
      <c r="E22" s="24"/>
      <c r="F22" s="7"/>
      <c r="G22" s="7"/>
      <c r="H22" s="7"/>
      <c r="I22" s="7"/>
      <c r="J22" s="43"/>
      <c r="K22" s="11"/>
      <c r="L22" s="44"/>
    </row>
    <row r="23" spans="1:12" x14ac:dyDescent="0.25">
      <c r="A23" s="85"/>
      <c r="B23" s="86"/>
      <c r="C23" s="86"/>
      <c r="D23" s="20"/>
      <c r="E23" s="21"/>
      <c r="F23" s="20"/>
      <c r="G23" s="20"/>
      <c r="H23" s="20"/>
      <c r="I23" s="20"/>
      <c r="J23" s="38"/>
      <c r="K23" s="22"/>
      <c r="L23" s="48"/>
    </row>
    <row r="24" spans="1:12" ht="15.75" thickBot="1" x14ac:dyDescent="0.3">
      <c r="A24" s="78"/>
      <c r="B24" s="79"/>
      <c r="C24" s="79"/>
      <c r="D24" s="14"/>
      <c r="E24" s="24"/>
      <c r="F24" s="7"/>
      <c r="G24" s="7"/>
      <c r="H24" s="7"/>
      <c r="I24" s="7"/>
      <c r="J24" s="43"/>
      <c r="K24" s="11"/>
      <c r="L24" s="44"/>
    </row>
    <row r="25" spans="1:12" ht="15.75" thickBot="1" x14ac:dyDescent="0.3">
      <c r="A25" s="80" t="s">
        <v>52</v>
      </c>
      <c r="B25" s="81"/>
      <c r="C25" s="81"/>
      <c r="D25" s="81"/>
      <c r="E25" s="81"/>
      <c r="F25" s="81"/>
      <c r="G25" s="81"/>
      <c r="H25" s="81"/>
      <c r="I25" s="81"/>
      <c r="J25" s="39">
        <f>SUM(J20:J24)</f>
        <v>0</v>
      </c>
      <c r="K25" s="39">
        <f>SUM(K20:K24)</f>
        <v>0</v>
      </c>
      <c r="L25" s="46">
        <f>J25+K25</f>
        <v>0</v>
      </c>
    </row>
    <row r="26" spans="1:12" x14ac:dyDescent="0.25">
      <c r="A26" s="78"/>
      <c r="B26" s="79"/>
      <c r="C26" s="79"/>
      <c r="D26" s="14"/>
      <c r="E26" s="24"/>
      <c r="F26" s="7"/>
      <c r="G26" s="7"/>
      <c r="H26" s="7"/>
      <c r="I26" s="7"/>
      <c r="J26" s="43"/>
      <c r="K26" s="11"/>
      <c r="L26" s="44"/>
    </row>
    <row r="27" spans="1:12" x14ac:dyDescent="0.25">
      <c r="A27" s="78"/>
      <c r="B27" s="79"/>
      <c r="C27" s="79"/>
      <c r="D27" s="14"/>
      <c r="E27" s="24"/>
      <c r="F27" s="7"/>
      <c r="G27" s="7"/>
      <c r="H27" s="7"/>
      <c r="I27" s="7"/>
      <c r="J27" s="43"/>
      <c r="K27" s="11"/>
      <c r="L27" s="44"/>
    </row>
    <row r="28" spans="1:12" x14ac:dyDescent="0.25">
      <c r="A28" s="85"/>
      <c r="B28" s="86"/>
      <c r="C28" s="86"/>
      <c r="D28" s="20"/>
      <c r="E28" s="21"/>
      <c r="F28" s="20"/>
      <c r="G28" s="20"/>
      <c r="H28" s="20"/>
      <c r="I28" s="20"/>
      <c r="J28" s="38"/>
      <c r="K28" s="22"/>
      <c r="L28" s="48"/>
    </row>
    <row r="29" spans="1:12" x14ac:dyDescent="0.25">
      <c r="A29" s="83"/>
      <c r="B29" s="84"/>
      <c r="C29" s="84"/>
      <c r="D29" s="42"/>
      <c r="E29" s="13"/>
      <c r="F29" s="8"/>
      <c r="G29" s="8"/>
      <c r="H29" s="8"/>
      <c r="I29" s="8"/>
      <c r="J29" s="35"/>
      <c r="K29" s="11"/>
      <c r="L29" s="44"/>
    </row>
    <row r="30" spans="1:12" ht="15.75" thickBot="1" x14ac:dyDescent="0.3">
      <c r="A30" s="78"/>
      <c r="B30" s="79"/>
      <c r="C30" s="79"/>
      <c r="D30" s="14"/>
      <c r="E30" s="24"/>
      <c r="F30" s="7"/>
      <c r="G30" s="7"/>
      <c r="H30" s="7"/>
      <c r="I30" s="7"/>
      <c r="J30" s="43"/>
      <c r="K30" s="11"/>
      <c r="L30" s="44"/>
    </row>
    <row r="31" spans="1:12" ht="15.75" thickBot="1" x14ac:dyDescent="0.3">
      <c r="A31" s="80" t="s">
        <v>55</v>
      </c>
      <c r="B31" s="81"/>
      <c r="C31" s="81"/>
      <c r="D31" s="81"/>
      <c r="E31" s="81"/>
      <c r="F31" s="81"/>
      <c r="G31" s="81"/>
      <c r="H31" s="81"/>
      <c r="I31" s="81"/>
      <c r="J31" s="39">
        <f>SUM(J26:J30)</f>
        <v>0</v>
      </c>
      <c r="K31" s="39">
        <f>SUM(K26:K30)</f>
        <v>0</v>
      </c>
      <c r="L31" s="46">
        <f>J31+K31</f>
        <v>0</v>
      </c>
    </row>
    <row r="32" spans="1:12" x14ac:dyDescent="0.25">
      <c r="A32" s="78"/>
      <c r="B32" s="79"/>
      <c r="C32" s="79"/>
      <c r="D32" s="14"/>
      <c r="E32" s="24"/>
      <c r="F32" s="7"/>
      <c r="G32" s="7"/>
      <c r="H32" s="7"/>
      <c r="I32" s="7"/>
      <c r="J32" s="43"/>
      <c r="K32" s="11"/>
      <c r="L32" s="44"/>
    </row>
    <row r="33" spans="1:12" x14ac:dyDescent="0.25">
      <c r="A33" s="78"/>
      <c r="B33" s="79"/>
      <c r="C33" s="79"/>
      <c r="D33" s="14"/>
      <c r="E33" s="24"/>
      <c r="F33" s="7"/>
      <c r="G33" s="7"/>
      <c r="H33" s="7"/>
      <c r="I33" s="7"/>
      <c r="J33" s="43"/>
      <c r="K33" s="11"/>
      <c r="L33" s="44"/>
    </row>
    <row r="34" spans="1:12" x14ac:dyDescent="0.25">
      <c r="A34" s="85"/>
      <c r="B34" s="86"/>
      <c r="C34" s="86"/>
      <c r="D34" s="20"/>
      <c r="E34" s="21"/>
      <c r="F34" s="20"/>
      <c r="G34" s="20"/>
      <c r="H34" s="20"/>
      <c r="I34" s="20"/>
      <c r="J34" s="38"/>
      <c r="K34" s="22"/>
      <c r="L34" s="48"/>
    </row>
    <row r="35" spans="1:12" x14ac:dyDescent="0.25">
      <c r="A35" s="83"/>
      <c r="B35" s="84"/>
      <c r="C35" s="84"/>
      <c r="D35" s="42"/>
      <c r="E35" s="13"/>
      <c r="F35" s="8"/>
      <c r="G35" s="8"/>
      <c r="H35" s="8"/>
      <c r="I35" s="8"/>
      <c r="J35" s="35"/>
      <c r="K35" s="11"/>
      <c r="L35" s="44"/>
    </row>
    <row r="36" spans="1:12" ht="15.75" thickBot="1" x14ac:dyDescent="0.3">
      <c r="A36" s="83"/>
      <c r="B36" s="84"/>
      <c r="C36" s="84"/>
      <c r="D36" s="42"/>
      <c r="E36" s="13"/>
      <c r="F36" s="8"/>
      <c r="G36" s="8"/>
      <c r="H36" s="8"/>
      <c r="I36" s="8"/>
      <c r="J36" s="35"/>
      <c r="K36" s="10"/>
      <c r="L36" s="36"/>
    </row>
    <row r="37" spans="1:12" ht="15.75" thickBot="1" x14ac:dyDescent="0.3">
      <c r="A37" s="80" t="s">
        <v>62</v>
      </c>
      <c r="B37" s="81"/>
      <c r="C37" s="81"/>
      <c r="D37" s="81"/>
      <c r="E37" s="81"/>
      <c r="F37" s="81"/>
      <c r="G37" s="81"/>
      <c r="H37" s="81"/>
      <c r="I37" s="81"/>
      <c r="J37" s="39">
        <f>SUM(J32:J36)</f>
        <v>0</v>
      </c>
      <c r="K37" s="39">
        <f>SUM(K32:K36)</f>
        <v>0</v>
      </c>
      <c r="L37" s="46">
        <f>J37+K37</f>
        <v>0</v>
      </c>
    </row>
    <row r="38" spans="1:12" x14ac:dyDescent="0.25">
      <c r="A38" s="78"/>
      <c r="B38" s="79"/>
      <c r="C38" s="79"/>
      <c r="D38" s="14"/>
      <c r="E38" s="24"/>
      <c r="F38" s="7"/>
      <c r="G38" s="7"/>
      <c r="H38" s="7"/>
      <c r="I38" s="7"/>
      <c r="J38" s="43"/>
      <c r="K38" s="11"/>
      <c r="L38" s="44"/>
    </row>
    <row r="39" spans="1:12" x14ac:dyDescent="0.25">
      <c r="A39" s="78"/>
      <c r="B39" s="79"/>
      <c r="C39" s="79"/>
      <c r="D39" s="14"/>
      <c r="E39" s="24"/>
      <c r="F39" s="7"/>
      <c r="G39" s="7"/>
      <c r="H39" s="7"/>
      <c r="I39" s="7"/>
      <c r="J39" s="43"/>
      <c r="K39" s="11"/>
      <c r="L39" s="44"/>
    </row>
    <row r="40" spans="1:12" x14ac:dyDescent="0.25">
      <c r="A40" s="85"/>
      <c r="B40" s="86"/>
      <c r="C40" s="86"/>
      <c r="D40" s="20"/>
      <c r="E40" s="21"/>
      <c r="F40" s="20"/>
      <c r="G40" s="20"/>
      <c r="H40" s="20"/>
      <c r="I40" s="20"/>
      <c r="J40" s="38"/>
      <c r="K40" s="22"/>
      <c r="L40" s="48"/>
    </row>
    <row r="41" spans="1:12" x14ac:dyDescent="0.25">
      <c r="A41" s="83"/>
      <c r="B41" s="84"/>
      <c r="C41" s="84"/>
      <c r="D41" s="42"/>
      <c r="E41" s="13"/>
      <c r="F41" s="8"/>
      <c r="G41" s="8"/>
      <c r="H41" s="8"/>
      <c r="I41" s="8"/>
      <c r="J41" s="35"/>
      <c r="K41" s="11"/>
      <c r="L41" s="44"/>
    </row>
    <row r="42" spans="1:12" ht="15.75" thickBot="1" x14ac:dyDescent="0.3">
      <c r="A42" s="78"/>
      <c r="B42" s="79"/>
      <c r="C42" s="79"/>
      <c r="D42" s="14"/>
      <c r="E42" s="24"/>
      <c r="F42" s="7"/>
      <c r="G42" s="7"/>
      <c r="H42" s="7"/>
      <c r="I42" s="7"/>
      <c r="J42" s="43"/>
      <c r="K42" s="11"/>
      <c r="L42" s="44"/>
    </row>
    <row r="43" spans="1:12" ht="30" customHeight="1" thickBot="1" x14ac:dyDescent="0.3">
      <c r="A43" s="80" t="s">
        <v>68</v>
      </c>
      <c r="B43" s="81"/>
      <c r="C43" s="81"/>
      <c r="D43" s="81"/>
      <c r="E43" s="81"/>
      <c r="F43" s="81"/>
      <c r="G43" s="81"/>
      <c r="H43" s="81"/>
      <c r="I43" s="81"/>
      <c r="J43" s="39">
        <f>SUM(J38:J42)</f>
        <v>0</v>
      </c>
      <c r="K43" s="39">
        <f>SUM(K38:K42)</f>
        <v>0</v>
      </c>
      <c r="L43" s="46">
        <f>J43+K43</f>
        <v>0</v>
      </c>
    </row>
    <row r="44" spans="1:12" x14ac:dyDescent="0.25">
      <c r="A44" s="78"/>
      <c r="B44" s="79"/>
      <c r="C44" s="79"/>
      <c r="D44" s="14"/>
      <c r="E44" s="24"/>
      <c r="F44" s="7"/>
      <c r="G44" s="7"/>
      <c r="H44" s="7"/>
      <c r="I44" s="7"/>
      <c r="J44" s="43"/>
      <c r="K44" s="11"/>
      <c r="L44" s="44"/>
    </row>
    <row r="45" spans="1:12" x14ac:dyDescent="0.25">
      <c r="A45" s="78"/>
      <c r="B45" s="79"/>
      <c r="C45" s="79"/>
      <c r="D45" s="14"/>
      <c r="E45" s="24"/>
      <c r="F45" s="7"/>
      <c r="G45" s="7"/>
      <c r="H45" s="7"/>
      <c r="I45" s="7"/>
      <c r="J45" s="43"/>
      <c r="K45" s="11"/>
      <c r="L45" s="44"/>
    </row>
    <row r="46" spans="1:12" x14ac:dyDescent="0.25">
      <c r="A46" s="78"/>
      <c r="B46" s="79"/>
      <c r="C46" s="79"/>
      <c r="D46" s="14"/>
      <c r="E46" s="24"/>
      <c r="F46" s="7"/>
      <c r="G46" s="7"/>
      <c r="H46" s="7"/>
      <c r="I46" s="7"/>
      <c r="J46" s="43"/>
      <c r="K46" s="11"/>
      <c r="L46" s="44"/>
    </row>
    <row r="47" spans="1:12" x14ac:dyDescent="0.25">
      <c r="A47" s="85"/>
      <c r="B47" s="86"/>
      <c r="C47" s="86"/>
      <c r="D47" s="20"/>
      <c r="E47" s="21"/>
      <c r="F47" s="20"/>
      <c r="G47" s="20"/>
      <c r="H47" s="20"/>
      <c r="I47" s="20"/>
      <c r="J47" s="38"/>
      <c r="K47" s="22"/>
      <c r="L47" s="48"/>
    </row>
    <row r="48" spans="1:12" x14ac:dyDescent="0.25">
      <c r="A48" s="83"/>
      <c r="B48" s="84"/>
      <c r="C48" s="84"/>
      <c r="D48" s="42"/>
      <c r="E48" s="13"/>
      <c r="F48" s="8"/>
      <c r="G48" s="8"/>
      <c r="H48" s="8"/>
      <c r="I48" s="8"/>
      <c r="J48" s="35"/>
      <c r="K48" s="11"/>
      <c r="L48" s="44"/>
    </row>
    <row r="49" spans="1:12" ht="15.75" thickBot="1" x14ac:dyDescent="0.3">
      <c r="A49" s="78"/>
      <c r="B49" s="79"/>
      <c r="C49" s="79"/>
      <c r="D49" s="14"/>
      <c r="E49" s="24"/>
      <c r="F49" s="7"/>
      <c r="G49" s="7"/>
      <c r="H49" s="7"/>
      <c r="I49" s="7"/>
      <c r="J49" s="11"/>
      <c r="K49" s="11"/>
      <c r="L49" s="44"/>
    </row>
    <row r="50" spans="1:12" ht="15.75" thickBot="1" x14ac:dyDescent="0.3">
      <c r="A50" s="80" t="s">
        <v>73</v>
      </c>
      <c r="B50" s="81"/>
      <c r="C50" s="81"/>
      <c r="D50" s="81"/>
      <c r="E50" s="81"/>
      <c r="F50" s="81"/>
      <c r="G50" s="81"/>
      <c r="H50" s="81"/>
      <c r="I50" s="81"/>
      <c r="J50" s="39">
        <f>SUM(J45:J49)</f>
        <v>0</v>
      </c>
      <c r="K50" s="39">
        <f>SUM(K45:K49)</f>
        <v>0</v>
      </c>
      <c r="L50" s="46">
        <f>J50+K50</f>
        <v>0</v>
      </c>
    </row>
    <row r="51" spans="1:12" x14ac:dyDescent="0.25">
      <c r="A51" s="78"/>
      <c r="B51" s="79"/>
      <c r="C51" s="79"/>
      <c r="D51" s="14"/>
      <c r="E51" s="24"/>
      <c r="F51" s="7"/>
      <c r="G51" s="7"/>
      <c r="H51" s="7"/>
      <c r="I51" s="7"/>
      <c r="J51" s="43"/>
      <c r="K51" s="11"/>
      <c r="L51" s="44"/>
    </row>
    <row r="52" spans="1:12" x14ac:dyDescent="0.25">
      <c r="A52" s="78"/>
      <c r="B52" s="79"/>
      <c r="C52" s="79"/>
      <c r="D52" s="14"/>
      <c r="E52" s="24"/>
      <c r="F52" s="7"/>
      <c r="G52" s="7"/>
      <c r="H52" s="7"/>
      <c r="I52" s="7"/>
      <c r="J52" s="43"/>
      <c r="K52" s="11"/>
      <c r="L52" s="44"/>
    </row>
    <row r="53" spans="1:12" x14ac:dyDescent="0.25">
      <c r="A53" s="78"/>
      <c r="B53" s="79"/>
      <c r="C53" s="79"/>
      <c r="D53" s="14"/>
      <c r="E53" s="24"/>
      <c r="F53" s="7"/>
      <c r="G53" s="7"/>
      <c r="H53" s="7"/>
      <c r="I53" s="7"/>
      <c r="J53" s="43"/>
      <c r="K53" s="11"/>
      <c r="L53" s="44"/>
    </row>
    <row r="54" spans="1:12" x14ac:dyDescent="0.25">
      <c r="A54" s="78"/>
      <c r="B54" s="79"/>
      <c r="C54" s="79"/>
      <c r="D54" s="14"/>
      <c r="E54" s="24"/>
      <c r="F54" s="7"/>
      <c r="G54" s="7"/>
      <c r="H54" s="7"/>
      <c r="I54" s="7"/>
      <c r="J54" s="43"/>
      <c r="K54" s="11"/>
      <c r="L54" s="44"/>
    </row>
    <row r="55" spans="1:12" ht="15.75" thickBot="1" x14ac:dyDescent="0.3">
      <c r="A55" s="78"/>
      <c r="B55" s="79"/>
      <c r="C55" s="79"/>
      <c r="D55" s="14"/>
      <c r="E55" s="24"/>
      <c r="F55" s="7"/>
      <c r="G55" s="7"/>
      <c r="H55" s="7"/>
      <c r="I55" s="7"/>
      <c r="J55" s="43"/>
      <c r="K55" s="41"/>
      <c r="L55" s="44"/>
    </row>
    <row r="56" spans="1:12" ht="15.75" thickBot="1" x14ac:dyDescent="0.3">
      <c r="A56" s="80" t="s">
        <v>78</v>
      </c>
      <c r="B56" s="81"/>
      <c r="C56" s="81"/>
      <c r="D56" s="81"/>
      <c r="E56" s="81"/>
      <c r="F56" s="81"/>
      <c r="G56" s="81"/>
      <c r="H56" s="81"/>
      <c r="I56" s="82"/>
      <c r="J56" s="39">
        <f>SUM(J49:J55)</f>
        <v>0</v>
      </c>
      <c r="K56" s="39">
        <f>SUM(K49:K55)</f>
        <v>0</v>
      </c>
      <c r="L56" s="46">
        <f>J56+K56</f>
        <v>0</v>
      </c>
    </row>
    <row r="57" spans="1:12" x14ac:dyDescent="0.25">
      <c r="A57" s="78"/>
      <c r="B57" s="79"/>
      <c r="C57" s="79"/>
      <c r="D57" s="14"/>
      <c r="E57" s="24"/>
      <c r="F57" s="7"/>
      <c r="G57" s="7"/>
      <c r="H57" s="7"/>
      <c r="I57" s="7"/>
      <c r="J57" s="43"/>
      <c r="K57" s="11"/>
      <c r="L57" s="44"/>
    </row>
    <row r="58" spans="1:12" x14ac:dyDescent="0.25">
      <c r="A58" s="78"/>
      <c r="B58" s="79"/>
      <c r="C58" s="79"/>
      <c r="D58" s="14"/>
      <c r="E58" s="24"/>
      <c r="F58" s="7"/>
      <c r="G58" s="7"/>
      <c r="H58" s="7"/>
      <c r="I58" s="7"/>
      <c r="J58" s="49">
        <f>J8+J10+J12+J15+J17+J19+J25+J31+J37+J43+J50+J56</f>
        <v>5358</v>
      </c>
      <c r="K58" s="49">
        <f>K8+K10+K12+K15+K17+K19+K25+K31+K37+K43+K50+K56</f>
        <v>0</v>
      </c>
      <c r="L58" s="50">
        <f>L8+L10+L12+L15+L17+L19+L25+L31+L37+L43+L50+L56</f>
        <v>5358</v>
      </c>
    </row>
    <row r="59" spans="1:12" ht="15.75" thickBot="1" x14ac:dyDescent="0.3">
      <c r="A59" s="76"/>
      <c r="B59" s="77"/>
      <c r="C59" s="77"/>
      <c r="D59" s="16"/>
      <c r="E59" s="25"/>
      <c r="F59" s="9"/>
      <c r="G59" s="9"/>
      <c r="H59" s="9"/>
      <c r="I59" s="9"/>
      <c r="J59" s="51"/>
      <c r="K59" s="12"/>
      <c r="L59" s="52"/>
    </row>
  </sheetData>
  <mergeCells count="56">
    <mergeCell ref="A59:C59"/>
    <mergeCell ref="A53:C53"/>
    <mergeCell ref="A54:C54"/>
    <mergeCell ref="A55:C55"/>
    <mergeCell ref="A56:I56"/>
    <mergeCell ref="A57:C57"/>
    <mergeCell ref="A58:C58"/>
    <mergeCell ref="A52:C52"/>
    <mergeCell ref="A41:C41"/>
    <mergeCell ref="A42:C42"/>
    <mergeCell ref="A43:I43"/>
    <mergeCell ref="A44:C44"/>
    <mergeCell ref="A45:C45"/>
    <mergeCell ref="A46:C46"/>
    <mergeCell ref="A47:C47"/>
    <mergeCell ref="A48:C48"/>
    <mergeCell ref="A49:C49"/>
    <mergeCell ref="A50:I50"/>
    <mergeCell ref="A51:C51"/>
    <mergeCell ref="A40:C40"/>
    <mergeCell ref="A29:C29"/>
    <mergeCell ref="A30:C30"/>
    <mergeCell ref="A31:I31"/>
    <mergeCell ref="A32:C32"/>
    <mergeCell ref="A33:C33"/>
    <mergeCell ref="A34:C34"/>
    <mergeCell ref="A35:C35"/>
    <mergeCell ref="A36:C36"/>
    <mergeCell ref="A37:I37"/>
    <mergeCell ref="A38:C38"/>
    <mergeCell ref="A39:C39"/>
    <mergeCell ref="A28:C28"/>
    <mergeCell ref="A18:C18"/>
    <mergeCell ref="A19:I19"/>
    <mergeCell ref="A20:C20"/>
    <mergeCell ref="A21:C21"/>
    <mergeCell ref="A22:C22"/>
    <mergeCell ref="A23:C23"/>
    <mergeCell ref="A24:C24"/>
    <mergeCell ref="A25:I25"/>
    <mergeCell ref="A26:C26"/>
    <mergeCell ref="A27:C27"/>
    <mergeCell ref="A14:C14"/>
    <mergeCell ref="A15:I15"/>
    <mergeCell ref="A16:C16"/>
    <mergeCell ref="A17:I17"/>
    <mergeCell ref="A9:C9"/>
    <mergeCell ref="A10:I10"/>
    <mergeCell ref="A11:C11"/>
    <mergeCell ref="A12:I12"/>
    <mergeCell ref="A13:C13"/>
    <mergeCell ref="A5:F5"/>
    <mergeCell ref="H5:L5"/>
    <mergeCell ref="A6:C6"/>
    <mergeCell ref="A7:C7"/>
    <mergeCell ref="A8:I8"/>
  </mergeCells>
  <pageMargins left="0.31496062992125984" right="0.31496062992125984" top="0.35433070866141736" bottom="0.19685039370078741" header="0.31496062992125984" footer="0.31496062992125984"/>
  <pageSetup scale="59" orientation="landscape" horizontalDpi="300" verticalDpi="300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4:L111"/>
  <sheetViews>
    <sheetView view="pageBreakPreview" zoomScale="80" zoomScaleNormal="100" zoomScaleSheetLayoutView="80" workbookViewId="0">
      <pane ySplit="6" topLeftCell="A71" activePane="bottomLeft" state="frozen"/>
      <selection pane="bottomLeft" activeCell="L77" sqref="L77"/>
    </sheetView>
  </sheetViews>
  <sheetFormatPr baseColWidth="10" defaultColWidth="4" defaultRowHeight="15" x14ac:dyDescent="0.25"/>
  <cols>
    <col min="1" max="1" width="18.85546875" customWidth="1"/>
    <col min="2" max="2" width="18.7109375" customWidth="1"/>
    <col min="3" max="3" width="43.28515625" customWidth="1"/>
    <col min="4" max="4" width="18" customWidth="1"/>
    <col min="5" max="5" width="13.85546875" style="6" customWidth="1"/>
    <col min="6" max="7" width="17.7109375" style="6" customWidth="1"/>
    <col min="8" max="8" width="16.5703125" style="6" customWidth="1"/>
    <col min="9" max="9" width="15.7109375" style="6" customWidth="1"/>
    <col min="10" max="11" width="15.28515625" style="6" customWidth="1"/>
    <col min="12" max="12" width="17" customWidth="1"/>
  </cols>
  <sheetData>
    <row r="4" spans="1:12" ht="15.75" thickBot="1" x14ac:dyDescent="0.3"/>
    <row r="5" spans="1:12" ht="15" customHeight="1" thickBot="1" x14ac:dyDescent="0.3">
      <c r="A5" s="87" t="s">
        <v>18</v>
      </c>
      <c r="B5" s="88"/>
      <c r="C5" s="88"/>
      <c r="D5" s="88"/>
      <c r="E5" s="88"/>
      <c r="F5" s="89"/>
      <c r="G5" s="33"/>
      <c r="H5" s="87" t="s">
        <v>4</v>
      </c>
      <c r="I5" s="88"/>
      <c r="J5" s="88"/>
      <c r="K5" s="88"/>
      <c r="L5" s="89"/>
    </row>
    <row r="6" spans="1:12" s="2" customFormat="1" ht="54" customHeight="1" thickBot="1" x14ac:dyDescent="0.3">
      <c r="A6" s="90" t="s">
        <v>3</v>
      </c>
      <c r="B6" s="91"/>
      <c r="C6" s="91"/>
      <c r="D6" s="5" t="s">
        <v>8</v>
      </c>
      <c r="E6" s="5" t="s">
        <v>7</v>
      </c>
      <c r="F6" s="5" t="s">
        <v>5</v>
      </c>
      <c r="G6" s="4" t="s">
        <v>44</v>
      </c>
      <c r="H6" s="4" t="s">
        <v>50</v>
      </c>
      <c r="I6" s="4" t="s">
        <v>0</v>
      </c>
      <c r="J6" s="4" t="s">
        <v>38</v>
      </c>
      <c r="K6" s="4" t="s">
        <v>39</v>
      </c>
      <c r="L6" s="4" t="s">
        <v>22</v>
      </c>
    </row>
    <row r="7" spans="1:12" x14ac:dyDescent="0.25">
      <c r="A7" s="78" t="s">
        <v>143</v>
      </c>
      <c r="B7" s="79"/>
      <c r="C7" s="79"/>
      <c r="D7" s="14" t="s">
        <v>48</v>
      </c>
      <c r="E7" s="24">
        <v>45664</v>
      </c>
      <c r="F7" s="7" t="s">
        <v>14</v>
      </c>
      <c r="G7" s="7">
        <v>28698</v>
      </c>
      <c r="H7" s="7"/>
      <c r="I7" s="7">
        <v>81708</v>
      </c>
      <c r="J7" s="43"/>
      <c r="K7" s="11">
        <v>986</v>
      </c>
      <c r="L7" s="44">
        <f>K7+K8</f>
        <v>2202.7200000000003</v>
      </c>
    </row>
    <row r="8" spans="1:12" ht="15.75" customHeight="1" x14ac:dyDescent="0.25">
      <c r="A8" s="78" t="s">
        <v>158</v>
      </c>
      <c r="B8" s="79"/>
      <c r="C8" s="79"/>
      <c r="D8" s="14" t="s">
        <v>150</v>
      </c>
      <c r="E8" s="24">
        <v>45667</v>
      </c>
      <c r="F8" s="7" t="s">
        <v>14</v>
      </c>
      <c r="G8" s="7">
        <v>42850</v>
      </c>
      <c r="H8" s="7"/>
      <c r="I8" s="7" t="s">
        <v>151</v>
      </c>
      <c r="J8" s="43"/>
      <c r="K8" s="11">
        <v>1216.72</v>
      </c>
      <c r="L8" s="44"/>
    </row>
    <row r="9" spans="1:12" s="1" customFormat="1" x14ac:dyDescent="0.25">
      <c r="A9" s="78" t="s">
        <v>159</v>
      </c>
      <c r="B9" s="79"/>
      <c r="C9" s="79"/>
      <c r="D9" s="14" t="s">
        <v>148</v>
      </c>
      <c r="E9" s="24">
        <v>45670</v>
      </c>
      <c r="F9" s="7" t="s">
        <v>146</v>
      </c>
      <c r="G9" s="7">
        <v>356648</v>
      </c>
      <c r="H9" s="7"/>
      <c r="I9" s="7" t="s">
        <v>160</v>
      </c>
      <c r="J9" s="43">
        <v>1002.87</v>
      </c>
      <c r="K9" s="11"/>
      <c r="L9" s="44">
        <f>J9+K10+K11+K12</f>
        <v>3933.34</v>
      </c>
    </row>
    <row r="10" spans="1:12" s="1" customFormat="1" ht="31.5" customHeight="1" x14ac:dyDescent="0.25">
      <c r="A10" s="83" t="s">
        <v>161</v>
      </c>
      <c r="B10" s="84"/>
      <c r="C10" s="84"/>
      <c r="D10" s="42" t="s">
        <v>150</v>
      </c>
      <c r="E10" s="13">
        <v>45670</v>
      </c>
      <c r="F10" s="8" t="s">
        <v>14</v>
      </c>
      <c r="G10" s="8">
        <v>42901</v>
      </c>
      <c r="H10" s="8"/>
      <c r="I10" s="8" t="s">
        <v>162</v>
      </c>
      <c r="J10" s="35"/>
      <c r="K10" s="10">
        <v>1753.92</v>
      </c>
      <c r="L10" s="36"/>
    </row>
    <row r="11" spans="1:12" s="1" customFormat="1" ht="29.25" customHeight="1" x14ac:dyDescent="0.25">
      <c r="A11" s="103" t="s">
        <v>180</v>
      </c>
      <c r="B11" s="104"/>
      <c r="C11" s="105"/>
      <c r="D11" s="53" t="s">
        <v>150</v>
      </c>
      <c r="E11" s="19">
        <v>45673</v>
      </c>
      <c r="F11" s="17" t="s">
        <v>14</v>
      </c>
      <c r="G11" s="17">
        <v>42980</v>
      </c>
      <c r="H11" s="17"/>
      <c r="I11" s="17">
        <v>62703</v>
      </c>
      <c r="J11" s="37"/>
      <c r="K11" s="18">
        <v>320</v>
      </c>
      <c r="L11" s="54"/>
    </row>
    <row r="12" spans="1:12" s="1" customFormat="1" ht="46.5" customHeight="1" x14ac:dyDescent="0.25">
      <c r="A12" s="103" t="s">
        <v>192</v>
      </c>
      <c r="B12" s="104"/>
      <c r="C12" s="105"/>
      <c r="D12" s="53" t="s">
        <v>150</v>
      </c>
      <c r="E12" s="19">
        <v>45675</v>
      </c>
      <c r="F12" s="17" t="s">
        <v>14</v>
      </c>
      <c r="G12" s="17">
        <v>43029</v>
      </c>
      <c r="H12" s="17"/>
      <c r="I12" s="17" t="s">
        <v>193</v>
      </c>
      <c r="J12" s="37"/>
      <c r="K12" s="18">
        <v>856.55</v>
      </c>
      <c r="L12" s="54"/>
    </row>
    <row r="13" spans="1:12" s="1" customFormat="1" ht="30" customHeight="1" x14ac:dyDescent="0.25">
      <c r="A13" s="103" t="s">
        <v>209</v>
      </c>
      <c r="B13" s="104"/>
      <c r="C13" s="105"/>
      <c r="D13" s="53" t="s">
        <v>210</v>
      </c>
      <c r="E13" s="19">
        <v>45678</v>
      </c>
      <c r="F13" s="17" t="s">
        <v>146</v>
      </c>
      <c r="G13" s="17"/>
      <c r="H13" s="17"/>
      <c r="I13" s="17" t="s">
        <v>211</v>
      </c>
      <c r="J13" s="37">
        <v>15112.48</v>
      </c>
      <c r="K13" s="18"/>
      <c r="L13" s="54">
        <f>J13</f>
        <v>15112.48</v>
      </c>
    </row>
    <row r="14" spans="1:12" s="1" customFormat="1" ht="15.75" thickBot="1" x14ac:dyDescent="0.3">
      <c r="A14" s="103" t="s">
        <v>224</v>
      </c>
      <c r="B14" s="104"/>
      <c r="C14" s="105"/>
      <c r="D14" s="53" t="s">
        <v>150</v>
      </c>
      <c r="E14" s="19">
        <v>45685</v>
      </c>
      <c r="F14" s="17" t="s">
        <v>14</v>
      </c>
      <c r="G14" s="17">
        <v>43196</v>
      </c>
      <c r="H14" s="17"/>
      <c r="I14" s="17" t="s">
        <v>225</v>
      </c>
      <c r="J14" s="37"/>
      <c r="K14" s="18">
        <v>1470.38</v>
      </c>
      <c r="L14" s="54">
        <f>K14</f>
        <v>1470.38</v>
      </c>
    </row>
    <row r="15" spans="1:12" ht="15.75" thickBot="1" x14ac:dyDescent="0.3">
      <c r="A15" s="80" t="s">
        <v>88</v>
      </c>
      <c r="B15" s="81"/>
      <c r="C15" s="81"/>
      <c r="D15" s="81"/>
      <c r="E15" s="81"/>
      <c r="F15" s="81"/>
      <c r="G15" s="81"/>
      <c r="H15" s="81"/>
      <c r="I15" s="81"/>
      <c r="J15" s="39">
        <f>SUM(J7:J14)</f>
        <v>16115.35</v>
      </c>
      <c r="K15" s="39">
        <f>SUM(K7:K14)</f>
        <v>6603.5700000000006</v>
      </c>
      <c r="L15" s="46">
        <f>J15+K15</f>
        <v>22718.920000000002</v>
      </c>
    </row>
    <row r="16" spans="1:12" s="23" customFormat="1" ht="29.25" customHeight="1" x14ac:dyDescent="0.25">
      <c r="A16" s="83" t="s">
        <v>257</v>
      </c>
      <c r="B16" s="84"/>
      <c r="C16" s="84"/>
      <c r="D16" s="42" t="s">
        <v>150</v>
      </c>
      <c r="E16" s="13">
        <v>45698</v>
      </c>
      <c r="F16" s="8" t="s">
        <v>14</v>
      </c>
      <c r="G16" s="8">
        <v>43435</v>
      </c>
      <c r="H16" s="8"/>
      <c r="I16" s="8" t="s">
        <v>258</v>
      </c>
      <c r="J16" s="35"/>
      <c r="K16" s="10">
        <v>1122.98</v>
      </c>
      <c r="L16" s="36">
        <f>K16+K17+K18+K19+J20+J21+K22</f>
        <v>13894.560000000001</v>
      </c>
    </row>
    <row r="17" spans="1:12" s="23" customFormat="1" ht="30" customHeight="1" x14ac:dyDescent="0.25">
      <c r="A17" s="83" t="s">
        <v>259</v>
      </c>
      <c r="B17" s="84"/>
      <c r="C17" s="84"/>
      <c r="D17" s="42" t="s">
        <v>182</v>
      </c>
      <c r="E17" s="13">
        <v>45699</v>
      </c>
      <c r="F17" s="8" t="s">
        <v>14</v>
      </c>
      <c r="G17" s="8">
        <v>29299</v>
      </c>
      <c r="H17" s="8"/>
      <c r="I17" s="8">
        <v>83029</v>
      </c>
      <c r="J17" s="35"/>
      <c r="K17" s="10">
        <v>1006.08</v>
      </c>
      <c r="L17" s="36"/>
    </row>
    <row r="18" spans="1:12" x14ac:dyDescent="0.25">
      <c r="A18" s="78" t="s">
        <v>264</v>
      </c>
      <c r="B18" s="79"/>
      <c r="C18" s="79"/>
      <c r="D18" s="14" t="s">
        <v>48</v>
      </c>
      <c r="E18" s="24">
        <v>45699</v>
      </c>
      <c r="F18" s="7" t="s">
        <v>14</v>
      </c>
      <c r="G18" s="7">
        <v>29306</v>
      </c>
      <c r="H18" s="7"/>
      <c r="I18" s="7">
        <v>83050</v>
      </c>
      <c r="J18" s="43"/>
      <c r="K18" s="11">
        <v>986</v>
      </c>
      <c r="L18" s="44"/>
    </row>
    <row r="19" spans="1:12" ht="15.75" customHeight="1" x14ac:dyDescent="0.25">
      <c r="A19" s="78" t="s">
        <v>269</v>
      </c>
      <c r="B19" s="79"/>
      <c r="C19" s="79"/>
      <c r="D19" s="14" t="s">
        <v>48</v>
      </c>
      <c r="E19" s="24">
        <v>45702</v>
      </c>
      <c r="F19" s="7" t="s">
        <v>14</v>
      </c>
      <c r="G19" s="7">
        <v>29362</v>
      </c>
      <c r="H19" s="7"/>
      <c r="I19" s="7">
        <v>83176</v>
      </c>
      <c r="J19" s="43"/>
      <c r="K19" s="11">
        <v>260.77</v>
      </c>
      <c r="L19" s="44"/>
    </row>
    <row r="20" spans="1:12" ht="15.75" customHeight="1" x14ac:dyDescent="0.25">
      <c r="A20" s="97" t="s">
        <v>270</v>
      </c>
      <c r="B20" s="98"/>
      <c r="C20" s="99"/>
      <c r="D20" s="45" t="s">
        <v>271</v>
      </c>
      <c r="E20" s="55">
        <v>45702</v>
      </c>
      <c r="F20" s="56" t="s">
        <v>146</v>
      </c>
      <c r="G20" s="56" t="s">
        <v>272</v>
      </c>
      <c r="H20" s="56"/>
      <c r="I20" s="56" t="s">
        <v>273</v>
      </c>
      <c r="J20" s="57">
        <v>3770</v>
      </c>
      <c r="K20" s="58"/>
      <c r="L20" s="47"/>
    </row>
    <row r="21" spans="1:12" ht="15.75" customHeight="1" x14ac:dyDescent="0.25">
      <c r="A21" s="97" t="s">
        <v>279</v>
      </c>
      <c r="B21" s="98"/>
      <c r="C21" s="99"/>
      <c r="D21" s="45" t="s">
        <v>280</v>
      </c>
      <c r="E21" s="55">
        <v>45703</v>
      </c>
      <c r="F21" s="56" t="s">
        <v>146</v>
      </c>
      <c r="G21" s="56">
        <v>646923</v>
      </c>
      <c r="H21" s="56"/>
      <c r="I21" s="56" t="s">
        <v>281</v>
      </c>
      <c r="J21" s="57">
        <v>5818.3</v>
      </c>
      <c r="K21" s="58"/>
      <c r="L21" s="47"/>
    </row>
    <row r="22" spans="1:12" ht="15.75" customHeight="1" x14ac:dyDescent="0.25">
      <c r="A22" s="97" t="s">
        <v>279</v>
      </c>
      <c r="B22" s="98"/>
      <c r="C22" s="99"/>
      <c r="D22" s="45" t="s">
        <v>150</v>
      </c>
      <c r="E22" s="55">
        <v>45703</v>
      </c>
      <c r="F22" s="56" t="s">
        <v>14</v>
      </c>
      <c r="G22" s="56">
        <v>43584</v>
      </c>
      <c r="H22" s="56"/>
      <c r="I22" s="56" t="s">
        <v>285</v>
      </c>
      <c r="J22" s="57"/>
      <c r="K22" s="58">
        <v>930.43</v>
      </c>
      <c r="L22" s="47"/>
    </row>
    <row r="23" spans="1:12" ht="15.75" customHeight="1" x14ac:dyDescent="0.25">
      <c r="A23" s="97" t="s">
        <v>287</v>
      </c>
      <c r="B23" s="98"/>
      <c r="C23" s="99"/>
      <c r="D23" s="45" t="s">
        <v>150</v>
      </c>
      <c r="E23" s="55">
        <v>45706</v>
      </c>
      <c r="F23" s="56" t="s">
        <v>14</v>
      </c>
      <c r="G23" s="56">
        <v>43656</v>
      </c>
      <c r="H23" s="56"/>
      <c r="I23" s="56" t="s">
        <v>288</v>
      </c>
      <c r="J23" s="57"/>
      <c r="K23" s="58">
        <v>244.14</v>
      </c>
      <c r="L23" s="47">
        <f>K23+J24</f>
        <v>2115.14</v>
      </c>
    </row>
    <row r="24" spans="1:12" ht="15.75" customHeight="1" x14ac:dyDescent="0.25">
      <c r="A24" s="97" t="s">
        <v>292</v>
      </c>
      <c r="B24" s="98"/>
      <c r="C24" s="99"/>
      <c r="D24" s="45" t="s">
        <v>293</v>
      </c>
      <c r="E24" s="55">
        <v>45709</v>
      </c>
      <c r="F24" s="56" t="s">
        <v>146</v>
      </c>
      <c r="G24" s="56">
        <v>369246</v>
      </c>
      <c r="H24" s="56"/>
      <c r="I24" s="56" t="s">
        <v>294</v>
      </c>
      <c r="J24" s="57">
        <v>1871</v>
      </c>
      <c r="K24" s="58"/>
      <c r="L24" s="47"/>
    </row>
    <row r="25" spans="1:12" ht="15.75" customHeight="1" thickBot="1" x14ac:dyDescent="0.3">
      <c r="A25" s="97" t="s">
        <v>306</v>
      </c>
      <c r="B25" s="98"/>
      <c r="C25" s="99"/>
      <c r="D25" s="45" t="s">
        <v>48</v>
      </c>
      <c r="E25" s="55">
        <v>45716</v>
      </c>
      <c r="F25" s="56" t="s">
        <v>14</v>
      </c>
      <c r="G25" s="56">
        <v>29605</v>
      </c>
      <c r="H25" s="56"/>
      <c r="I25" s="56">
        <v>83824</v>
      </c>
      <c r="J25" s="57"/>
      <c r="K25" s="58">
        <v>343.59</v>
      </c>
      <c r="L25" s="47">
        <f>K25</f>
        <v>343.59</v>
      </c>
    </row>
    <row r="26" spans="1:12" ht="15.75" thickBot="1" x14ac:dyDescent="0.3">
      <c r="A26" s="80" t="s">
        <v>90</v>
      </c>
      <c r="B26" s="81"/>
      <c r="C26" s="81"/>
      <c r="D26" s="81"/>
      <c r="E26" s="81"/>
      <c r="F26" s="81"/>
      <c r="G26" s="81"/>
      <c r="H26" s="81"/>
      <c r="I26" s="81"/>
      <c r="J26" s="39">
        <f>SUM(J16:J25)</f>
        <v>11459.3</v>
      </c>
      <c r="K26" s="39">
        <f>SUM(K16:K25)</f>
        <v>4893.9900000000007</v>
      </c>
      <c r="L26" s="46">
        <f>J26+K26</f>
        <v>16353.29</v>
      </c>
    </row>
    <row r="27" spans="1:12" s="23" customFormat="1" ht="29.25" customHeight="1" x14ac:dyDescent="0.25">
      <c r="A27" s="83" t="s">
        <v>323</v>
      </c>
      <c r="B27" s="84"/>
      <c r="C27" s="84"/>
      <c r="D27" s="42" t="s">
        <v>210</v>
      </c>
      <c r="E27" s="13">
        <v>45728</v>
      </c>
      <c r="F27" s="8" t="s">
        <v>146</v>
      </c>
      <c r="G27" s="8"/>
      <c r="H27" s="8"/>
      <c r="I27" s="8" t="s">
        <v>324</v>
      </c>
      <c r="J27" s="35">
        <v>16240</v>
      </c>
      <c r="K27" s="10"/>
      <c r="L27" s="36">
        <f>J27+J28</f>
        <v>16655.45</v>
      </c>
    </row>
    <row r="28" spans="1:12" x14ac:dyDescent="0.25">
      <c r="A28" s="78" t="s">
        <v>342</v>
      </c>
      <c r="B28" s="79"/>
      <c r="C28" s="79"/>
      <c r="D28" s="14" t="s">
        <v>328</v>
      </c>
      <c r="E28" s="24">
        <v>45729</v>
      </c>
      <c r="F28" s="7" t="s">
        <v>146</v>
      </c>
      <c r="G28" s="7"/>
      <c r="H28" s="7"/>
      <c r="I28" s="7" t="s">
        <v>329</v>
      </c>
      <c r="J28" s="43">
        <v>415.45</v>
      </c>
      <c r="K28" s="11"/>
      <c r="L28" s="44"/>
    </row>
    <row r="29" spans="1:12" s="23" customFormat="1" ht="30" customHeight="1" x14ac:dyDescent="0.25">
      <c r="A29" s="83" t="s">
        <v>343</v>
      </c>
      <c r="B29" s="84"/>
      <c r="C29" s="84"/>
      <c r="D29" s="42" t="s">
        <v>203</v>
      </c>
      <c r="E29" s="13">
        <v>45735</v>
      </c>
      <c r="F29" s="8" t="s">
        <v>14</v>
      </c>
      <c r="G29" s="8"/>
      <c r="H29" s="8"/>
      <c r="I29" s="8" t="s">
        <v>344</v>
      </c>
      <c r="J29" s="35"/>
      <c r="K29" s="10">
        <v>2021.78</v>
      </c>
      <c r="L29" s="36">
        <f>K29</f>
        <v>2021.78</v>
      </c>
    </row>
    <row r="30" spans="1:12" s="23" customFormat="1" x14ac:dyDescent="0.25">
      <c r="A30" s="78" t="s">
        <v>367</v>
      </c>
      <c r="B30" s="79"/>
      <c r="C30" s="79"/>
      <c r="D30" s="42" t="s">
        <v>148</v>
      </c>
      <c r="E30" s="13">
        <v>45742</v>
      </c>
      <c r="F30" s="8" t="s">
        <v>14</v>
      </c>
      <c r="G30" s="8">
        <v>359153</v>
      </c>
      <c r="H30" s="8"/>
      <c r="I30" s="8" t="s">
        <v>368</v>
      </c>
      <c r="J30" s="35"/>
      <c r="K30" s="10">
        <v>1836.14</v>
      </c>
      <c r="L30" s="36">
        <f>K30</f>
        <v>1836.14</v>
      </c>
    </row>
    <row r="31" spans="1:12" s="23" customFormat="1" ht="15.75" thickBot="1" x14ac:dyDescent="0.3">
      <c r="A31" s="78" t="s">
        <v>264</v>
      </c>
      <c r="B31" s="79"/>
      <c r="C31" s="79"/>
      <c r="D31" s="42" t="s">
        <v>48</v>
      </c>
      <c r="E31" s="13">
        <v>45747</v>
      </c>
      <c r="F31" s="8" t="s">
        <v>14</v>
      </c>
      <c r="G31" s="8">
        <v>29999</v>
      </c>
      <c r="H31" s="8"/>
      <c r="I31" s="8">
        <v>84990</v>
      </c>
      <c r="J31" s="35"/>
      <c r="K31" s="10">
        <v>986</v>
      </c>
      <c r="L31" s="36">
        <f>K31</f>
        <v>986</v>
      </c>
    </row>
    <row r="32" spans="1:12" ht="15.75" thickBot="1" x14ac:dyDescent="0.3">
      <c r="A32" s="80" t="s">
        <v>91</v>
      </c>
      <c r="B32" s="81"/>
      <c r="C32" s="81"/>
      <c r="D32" s="81"/>
      <c r="E32" s="81"/>
      <c r="F32" s="81"/>
      <c r="G32" s="81"/>
      <c r="H32" s="81"/>
      <c r="I32" s="81"/>
      <c r="J32" s="39">
        <f>SUM(J27:J31)</f>
        <v>16655.45</v>
      </c>
      <c r="K32" s="39">
        <f>SUM(K27:K31)</f>
        <v>4843.92</v>
      </c>
      <c r="L32" s="46">
        <f>J32+K32</f>
        <v>21499.370000000003</v>
      </c>
    </row>
    <row r="33" spans="1:12" x14ac:dyDescent="0.25">
      <c r="A33" s="78" t="s">
        <v>385</v>
      </c>
      <c r="B33" s="79"/>
      <c r="C33" s="79"/>
      <c r="D33" s="14" t="s">
        <v>203</v>
      </c>
      <c r="E33" s="24">
        <v>45748</v>
      </c>
      <c r="F33" s="7" t="s">
        <v>14</v>
      </c>
      <c r="G33" s="7"/>
      <c r="H33" s="7"/>
      <c r="I33" s="7" t="s">
        <v>386</v>
      </c>
      <c r="J33" s="43"/>
      <c r="K33" s="11">
        <v>3828.16</v>
      </c>
      <c r="L33" s="44">
        <f>K33+K34+K35+J36</f>
        <v>11830.5</v>
      </c>
    </row>
    <row r="34" spans="1:12" ht="15" customHeight="1" x14ac:dyDescent="0.25">
      <c r="A34" s="78" t="s">
        <v>401</v>
      </c>
      <c r="B34" s="79"/>
      <c r="C34" s="79"/>
      <c r="D34" s="14" t="s">
        <v>150</v>
      </c>
      <c r="E34" s="24">
        <v>12877</v>
      </c>
      <c r="F34" s="7" t="s">
        <v>14</v>
      </c>
      <c r="G34" s="7"/>
      <c r="H34" s="7"/>
      <c r="I34" s="7" t="s">
        <v>402</v>
      </c>
      <c r="J34" s="43"/>
      <c r="K34" s="11">
        <v>3833.34</v>
      </c>
      <c r="L34" s="44"/>
    </row>
    <row r="35" spans="1:12" ht="15" customHeight="1" x14ac:dyDescent="0.25">
      <c r="A35" s="78" t="s">
        <v>403</v>
      </c>
      <c r="B35" s="79"/>
      <c r="C35" s="79"/>
      <c r="D35" s="14" t="s">
        <v>404</v>
      </c>
      <c r="E35" s="24">
        <v>45750</v>
      </c>
      <c r="F35" s="7" t="s">
        <v>14</v>
      </c>
      <c r="G35" s="7"/>
      <c r="H35" s="7"/>
      <c r="I35" s="7" t="s">
        <v>405</v>
      </c>
      <c r="J35" s="43"/>
      <c r="K35" s="11">
        <v>3770</v>
      </c>
      <c r="L35" s="44"/>
    </row>
    <row r="36" spans="1:12" ht="15" customHeight="1" x14ac:dyDescent="0.25">
      <c r="A36" s="78" t="s">
        <v>406</v>
      </c>
      <c r="B36" s="79"/>
      <c r="C36" s="79"/>
      <c r="D36" s="14" t="s">
        <v>407</v>
      </c>
      <c r="E36" s="24">
        <v>45750</v>
      </c>
      <c r="F36" s="7" t="s">
        <v>146</v>
      </c>
      <c r="G36" s="7"/>
      <c r="H36" s="7"/>
      <c r="I36" s="7">
        <v>131285</v>
      </c>
      <c r="J36" s="43">
        <v>399</v>
      </c>
      <c r="K36" s="11"/>
      <c r="L36" s="44"/>
    </row>
    <row r="37" spans="1:12" ht="15" customHeight="1" x14ac:dyDescent="0.25">
      <c r="A37" s="95" t="s">
        <v>426</v>
      </c>
      <c r="B37" s="96"/>
      <c r="C37" s="96"/>
      <c r="D37" s="45" t="s">
        <v>203</v>
      </c>
      <c r="E37" s="55">
        <v>45758</v>
      </c>
      <c r="F37" s="56" t="s">
        <v>14</v>
      </c>
      <c r="G37" s="56"/>
      <c r="H37" s="56"/>
      <c r="I37" s="56" t="s">
        <v>427</v>
      </c>
      <c r="J37" s="57"/>
      <c r="K37" s="58">
        <v>1943.57</v>
      </c>
      <c r="L37" s="47">
        <f>K37</f>
        <v>1943.57</v>
      </c>
    </row>
    <row r="38" spans="1:12" ht="15" customHeight="1" x14ac:dyDescent="0.25">
      <c r="A38" s="95" t="s">
        <v>435</v>
      </c>
      <c r="B38" s="96"/>
      <c r="C38" s="96"/>
      <c r="D38" s="45" t="s">
        <v>150</v>
      </c>
      <c r="E38" s="55">
        <v>45761</v>
      </c>
      <c r="F38" s="56" t="s">
        <v>14</v>
      </c>
      <c r="G38" s="56">
        <v>44852</v>
      </c>
      <c r="H38" s="56"/>
      <c r="I38" s="56" t="s">
        <v>436</v>
      </c>
      <c r="J38" s="57"/>
      <c r="K38" s="58">
        <v>402</v>
      </c>
      <c r="L38" s="47">
        <f>K38+K39</f>
        <v>691.74</v>
      </c>
    </row>
    <row r="39" spans="1:12" ht="15" customHeight="1" x14ac:dyDescent="0.25">
      <c r="A39" s="95" t="s">
        <v>437</v>
      </c>
      <c r="B39" s="96"/>
      <c r="C39" s="96"/>
      <c r="D39" s="45" t="s">
        <v>150</v>
      </c>
      <c r="E39" s="55">
        <v>45761</v>
      </c>
      <c r="F39" s="56" t="s">
        <v>14</v>
      </c>
      <c r="G39" s="56">
        <v>44859</v>
      </c>
      <c r="H39" s="56"/>
      <c r="I39" s="56" t="s">
        <v>438</v>
      </c>
      <c r="J39" s="57"/>
      <c r="K39" s="58">
        <v>289.74</v>
      </c>
      <c r="L39" s="47"/>
    </row>
    <row r="40" spans="1:12" ht="15" customHeight="1" x14ac:dyDescent="0.25">
      <c r="A40" s="95" t="s">
        <v>445</v>
      </c>
      <c r="B40" s="96"/>
      <c r="C40" s="96"/>
      <c r="D40" s="45" t="s">
        <v>150</v>
      </c>
      <c r="E40" s="55">
        <v>45769</v>
      </c>
      <c r="F40" s="56" t="s">
        <v>14</v>
      </c>
      <c r="G40" s="56">
        <v>44960</v>
      </c>
      <c r="H40" s="56"/>
      <c r="I40" s="56" t="s">
        <v>446</v>
      </c>
      <c r="J40" s="57"/>
      <c r="K40" s="58">
        <v>667.74</v>
      </c>
      <c r="L40" s="47">
        <f>K40+K41+K42+K43+K44</f>
        <v>21390.67</v>
      </c>
    </row>
    <row r="41" spans="1:12" ht="15" customHeight="1" x14ac:dyDescent="0.25">
      <c r="A41" s="95" t="s">
        <v>224</v>
      </c>
      <c r="B41" s="96"/>
      <c r="C41" s="96"/>
      <c r="D41" s="45" t="s">
        <v>48</v>
      </c>
      <c r="E41" s="55">
        <v>45770</v>
      </c>
      <c r="F41" s="56" t="s">
        <v>14</v>
      </c>
      <c r="G41" s="56">
        <v>30347</v>
      </c>
      <c r="H41" s="56"/>
      <c r="I41" s="56">
        <v>85808</v>
      </c>
      <c r="J41" s="57"/>
      <c r="K41" s="58">
        <v>307.77999999999997</v>
      </c>
      <c r="L41" s="47"/>
    </row>
    <row r="42" spans="1:12" ht="15" customHeight="1" x14ac:dyDescent="0.25">
      <c r="A42" s="95" t="s">
        <v>462</v>
      </c>
      <c r="B42" s="96"/>
      <c r="C42" s="96"/>
      <c r="D42" s="45" t="s">
        <v>150</v>
      </c>
      <c r="E42" s="55">
        <v>45771</v>
      </c>
      <c r="F42" s="56" t="s">
        <v>14</v>
      </c>
      <c r="G42" s="56">
        <v>45014</v>
      </c>
      <c r="H42" s="56"/>
      <c r="I42" s="56" t="s">
        <v>463</v>
      </c>
      <c r="J42" s="57"/>
      <c r="K42" s="58">
        <v>1993.95</v>
      </c>
      <c r="L42" s="47"/>
    </row>
    <row r="43" spans="1:12" ht="15" customHeight="1" x14ac:dyDescent="0.25">
      <c r="A43" s="97" t="s">
        <v>462</v>
      </c>
      <c r="B43" s="98"/>
      <c r="C43" s="99"/>
      <c r="D43" s="45" t="s">
        <v>150</v>
      </c>
      <c r="E43" s="55">
        <v>45772</v>
      </c>
      <c r="F43" s="56" t="s">
        <v>14</v>
      </c>
      <c r="G43" s="56">
        <v>45060</v>
      </c>
      <c r="H43" s="56"/>
      <c r="I43" s="56" t="s">
        <v>475</v>
      </c>
      <c r="J43" s="57"/>
      <c r="K43" s="58">
        <v>2181.1999999999998</v>
      </c>
      <c r="L43" s="47"/>
    </row>
    <row r="44" spans="1:12" ht="15" customHeight="1" x14ac:dyDescent="0.25">
      <c r="A44" s="97" t="s">
        <v>477</v>
      </c>
      <c r="B44" s="98"/>
      <c r="C44" s="99"/>
      <c r="D44" s="45" t="s">
        <v>210</v>
      </c>
      <c r="E44" s="55">
        <v>45772</v>
      </c>
      <c r="F44" s="56" t="s">
        <v>14</v>
      </c>
      <c r="G44" s="56"/>
      <c r="H44" s="56"/>
      <c r="I44" s="56" t="s">
        <v>478</v>
      </c>
      <c r="J44" s="57"/>
      <c r="K44" s="58">
        <v>16240</v>
      </c>
      <c r="L44" s="47"/>
    </row>
    <row r="45" spans="1:12" s="23" customFormat="1" ht="30" customHeight="1" x14ac:dyDescent="0.25">
      <c r="A45" s="103" t="s">
        <v>497</v>
      </c>
      <c r="B45" s="104"/>
      <c r="C45" s="105"/>
      <c r="D45" s="53" t="s">
        <v>150</v>
      </c>
      <c r="E45" s="19">
        <v>45776</v>
      </c>
      <c r="F45" s="17" t="s">
        <v>14</v>
      </c>
      <c r="G45" s="17">
        <v>4511</v>
      </c>
      <c r="H45" s="17"/>
      <c r="I45" s="17" t="s">
        <v>495</v>
      </c>
      <c r="J45" s="37"/>
      <c r="K45" s="18">
        <v>488</v>
      </c>
      <c r="L45" s="54">
        <f>K45+K46</f>
        <v>3996.36</v>
      </c>
    </row>
    <row r="46" spans="1:12" s="23" customFormat="1" ht="15.75" thickBot="1" x14ac:dyDescent="0.3">
      <c r="A46" s="103" t="s">
        <v>503</v>
      </c>
      <c r="B46" s="104"/>
      <c r="C46" s="105"/>
      <c r="D46" s="53" t="s">
        <v>150</v>
      </c>
      <c r="E46" s="19">
        <v>45777</v>
      </c>
      <c r="F46" s="17" t="s">
        <v>14</v>
      </c>
      <c r="G46" s="17">
        <v>45160</v>
      </c>
      <c r="H46" s="17"/>
      <c r="I46" s="17" t="s">
        <v>502</v>
      </c>
      <c r="J46" s="37"/>
      <c r="K46" s="18">
        <v>3508.36</v>
      </c>
      <c r="L46" s="54"/>
    </row>
    <row r="47" spans="1:12" ht="15.75" customHeight="1" thickBot="1" x14ac:dyDescent="0.3">
      <c r="A47" s="80" t="s">
        <v>92</v>
      </c>
      <c r="B47" s="81"/>
      <c r="C47" s="81"/>
      <c r="D47" s="81"/>
      <c r="E47" s="81"/>
      <c r="F47" s="81"/>
      <c r="G47" s="81"/>
      <c r="H47" s="81"/>
      <c r="I47" s="81"/>
      <c r="J47" s="39">
        <f>SUM(J33:J46)</f>
        <v>399</v>
      </c>
      <c r="K47" s="39">
        <f>SUM(K33:K46)</f>
        <v>39453.839999999997</v>
      </c>
      <c r="L47" s="46">
        <f>J47+K47</f>
        <v>39852.839999999997</v>
      </c>
    </row>
    <row r="48" spans="1:12" x14ac:dyDescent="0.25">
      <c r="A48" s="78" t="s">
        <v>510</v>
      </c>
      <c r="B48" s="79"/>
      <c r="C48" s="79"/>
      <c r="D48" s="14" t="s">
        <v>150</v>
      </c>
      <c r="E48" s="24">
        <v>45779</v>
      </c>
      <c r="F48" s="7" t="s">
        <v>14</v>
      </c>
      <c r="G48" s="7">
        <v>45177</v>
      </c>
      <c r="H48" s="7" t="s">
        <v>511</v>
      </c>
      <c r="I48" s="7" t="s">
        <v>512</v>
      </c>
      <c r="J48" s="43"/>
      <c r="K48" s="11">
        <v>178</v>
      </c>
      <c r="L48" s="44">
        <f>K48+K49</f>
        <v>403</v>
      </c>
    </row>
    <row r="49" spans="1:12" s="23" customFormat="1" ht="30" customHeight="1" x14ac:dyDescent="0.25">
      <c r="A49" s="83" t="s">
        <v>515</v>
      </c>
      <c r="B49" s="84"/>
      <c r="C49" s="84"/>
      <c r="D49" s="42" t="s">
        <v>150</v>
      </c>
      <c r="E49" s="13">
        <v>45780</v>
      </c>
      <c r="F49" s="8" t="s">
        <v>14</v>
      </c>
      <c r="G49" s="8">
        <v>45192</v>
      </c>
      <c r="H49" s="8" t="s">
        <v>516</v>
      </c>
      <c r="I49" s="8" t="s">
        <v>517</v>
      </c>
      <c r="J49" s="35"/>
      <c r="K49" s="10">
        <v>225</v>
      </c>
      <c r="L49" s="36"/>
    </row>
    <row r="50" spans="1:12" ht="15.75" customHeight="1" x14ac:dyDescent="0.25">
      <c r="A50" s="78" t="s">
        <v>525</v>
      </c>
      <c r="B50" s="79"/>
      <c r="C50" s="79"/>
      <c r="D50" s="14" t="s">
        <v>150</v>
      </c>
      <c r="E50" s="24">
        <v>45782</v>
      </c>
      <c r="F50" s="7" t="s">
        <v>14</v>
      </c>
      <c r="G50" s="7">
        <v>45059</v>
      </c>
      <c r="H50" s="7" t="s">
        <v>526</v>
      </c>
      <c r="I50" s="7" t="s">
        <v>527</v>
      </c>
      <c r="J50" s="43"/>
      <c r="K50" s="11">
        <v>5807.3</v>
      </c>
      <c r="L50" s="44">
        <f>K50+J51+J52</f>
        <v>13180.560000000001</v>
      </c>
    </row>
    <row r="51" spans="1:12" x14ac:dyDescent="0.25">
      <c r="A51" s="78" t="s">
        <v>559</v>
      </c>
      <c r="B51" s="79"/>
      <c r="C51" s="79"/>
      <c r="D51" s="14" t="s">
        <v>560</v>
      </c>
      <c r="E51" s="24">
        <v>45787</v>
      </c>
      <c r="F51" s="7" t="s">
        <v>146</v>
      </c>
      <c r="G51" s="7">
        <v>20093289</v>
      </c>
      <c r="H51" s="7" t="s">
        <v>561</v>
      </c>
      <c r="I51" s="7"/>
      <c r="J51" s="43">
        <v>1785.98</v>
      </c>
      <c r="K51" s="11"/>
      <c r="L51" s="44"/>
    </row>
    <row r="52" spans="1:12" ht="15" customHeight="1" x14ac:dyDescent="0.25">
      <c r="A52" s="95" t="s">
        <v>559</v>
      </c>
      <c r="B52" s="96"/>
      <c r="C52" s="96"/>
      <c r="D52" s="53" t="s">
        <v>560</v>
      </c>
      <c r="E52" s="19">
        <v>45787</v>
      </c>
      <c r="F52" s="17" t="s">
        <v>146</v>
      </c>
      <c r="G52" s="17">
        <v>20093279</v>
      </c>
      <c r="H52" s="17" t="s">
        <v>562</v>
      </c>
      <c r="I52" s="17"/>
      <c r="J52" s="37">
        <v>5587.28</v>
      </c>
      <c r="K52" s="18"/>
      <c r="L52" s="47"/>
    </row>
    <row r="53" spans="1:12" ht="15" customHeight="1" x14ac:dyDescent="0.25">
      <c r="A53" s="95" t="s">
        <v>575</v>
      </c>
      <c r="B53" s="96"/>
      <c r="C53" s="96"/>
      <c r="D53" s="53" t="s">
        <v>576</v>
      </c>
      <c r="E53" s="19">
        <v>45791</v>
      </c>
      <c r="F53" s="17" t="s">
        <v>146</v>
      </c>
      <c r="G53" s="17"/>
      <c r="H53" s="17" t="s">
        <v>577</v>
      </c>
      <c r="I53" s="17" t="s">
        <v>578</v>
      </c>
      <c r="J53" s="37">
        <v>330</v>
      </c>
      <c r="K53" s="18"/>
      <c r="L53" s="47">
        <f>J53</f>
        <v>330</v>
      </c>
    </row>
    <row r="54" spans="1:12" ht="15" customHeight="1" x14ac:dyDescent="0.25">
      <c r="A54" s="95" t="s">
        <v>587</v>
      </c>
      <c r="B54" s="96"/>
      <c r="C54" s="96"/>
      <c r="D54" s="53" t="s">
        <v>48</v>
      </c>
      <c r="E54" s="19">
        <v>45796</v>
      </c>
      <c r="F54" s="17" t="s">
        <v>14</v>
      </c>
      <c r="G54" s="17">
        <v>30743</v>
      </c>
      <c r="H54" s="17" t="s">
        <v>583</v>
      </c>
      <c r="I54" s="17">
        <v>86752</v>
      </c>
      <c r="J54" s="37"/>
      <c r="K54" s="18">
        <v>986</v>
      </c>
      <c r="L54" s="47">
        <f>K54</f>
        <v>986</v>
      </c>
    </row>
    <row r="55" spans="1:12" ht="15" customHeight="1" thickBot="1" x14ac:dyDescent="0.3">
      <c r="A55" s="95" t="s">
        <v>592</v>
      </c>
      <c r="B55" s="96"/>
      <c r="C55" s="96"/>
      <c r="D55" s="53" t="s">
        <v>328</v>
      </c>
      <c r="E55" s="19">
        <v>45803</v>
      </c>
      <c r="F55" s="17" t="s">
        <v>146</v>
      </c>
      <c r="G55" s="17"/>
      <c r="H55" s="17" t="s">
        <v>593</v>
      </c>
      <c r="I55" s="17" t="s">
        <v>594</v>
      </c>
      <c r="J55" s="37">
        <v>1772.33</v>
      </c>
      <c r="K55" s="18"/>
      <c r="L55" s="47">
        <f>J55</f>
        <v>1772.33</v>
      </c>
    </row>
    <row r="56" spans="1:12" ht="15" customHeight="1" thickBot="1" x14ac:dyDescent="0.3">
      <c r="A56" s="80" t="s">
        <v>26</v>
      </c>
      <c r="B56" s="81"/>
      <c r="C56" s="81"/>
      <c r="D56" s="81"/>
      <c r="E56" s="81"/>
      <c r="F56" s="81"/>
      <c r="G56" s="81"/>
      <c r="H56" s="81"/>
      <c r="I56" s="81"/>
      <c r="J56" s="39">
        <f>SUM(J48:J55)</f>
        <v>9475.59</v>
      </c>
      <c r="K56" s="39">
        <f>SUM(K48:K55)</f>
        <v>7196.3</v>
      </c>
      <c r="L56" s="46">
        <f>J56+K56</f>
        <v>16671.89</v>
      </c>
    </row>
    <row r="57" spans="1:12" x14ac:dyDescent="0.25">
      <c r="A57" s="78" t="s">
        <v>616</v>
      </c>
      <c r="B57" s="79"/>
      <c r="C57" s="79"/>
      <c r="D57" s="14" t="s">
        <v>407</v>
      </c>
      <c r="E57" s="24">
        <v>45810</v>
      </c>
      <c r="F57" s="7" t="s">
        <v>146</v>
      </c>
      <c r="G57" s="7"/>
      <c r="H57" s="7" t="s">
        <v>615</v>
      </c>
      <c r="I57" s="7">
        <v>170203</v>
      </c>
      <c r="J57" s="43">
        <v>115</v>
      </c>
      <c r="K57" s="11"/>
      <c r="L57" s="44">
        <f>J57+K58+K59+K60+J61+K62</f>
        <v>23015.91</v>
      </c>
    </row>
    <row r="58" spans="1:12" ht="15" customHeight="1" x14ac:dyDescent="0.25">
      <c r="A58" s="78" t="s">
        <v>625</v>
      </c>
      <c r="B58" s="79"/>
      <c r="C58" s="79"/>
      <c r="D58" s="14" t="s">
        <v>150</v>
      </c>
      <c r="E58" s="24">
        <v>45812</v>
      </c>
      <c r="F58" s="7" t="s">
        <v>14</v>
      </c>
      <c r="G58" s="7">
        <v>45812</v>
      </c>
      <c r="H58" s="7" t="s">
        <v>626</v>
      </c>
      <c r="I58" s="7" t="s">
        <v>627</v>
      </c>
      <c r="J58" s="43"/>
      <c r="K58" s="11">
        <v>2106.54</v>
      </c>
      <c r="L58" s="44"/>
    </row>
    <row r="59" spans="1:12" s="23" customFormat="1" ht="30" customHeight="1" x14ac:dyDescent="0.25">
      <c r="A59" s="83" t="s">
        <v>635</v>
      </c>
      <c r="B59" s="84"/>
      <c r="C59" s="84"/>
      <c r="D59" s="42" t="s">
        <v>150</v>
      </c>
      <c r="E59" s="13">
        <v>45812</v>
      </c>
      <c r="F59" s="8" t="s">
        <v>14</v>
      </c>
      <c r="G59" s="8">
        <v>45814</v>
      </c>
      <c r="H59" s="8" t="s">
        <v>633</v>
      </c>
      <c r="I59" s="8" t="s">
        <v>634</v>
      </c>
      <c r="J59" s="35"/>
      <c r="K59" s="10">
        <v>205</v>
      </c>
      <c r="L59" s="36"/>
    </row>
    <row r="60" spans="1:12" ht="30.75" customHeight="1" x14ac:dyDescent="0.25">
      <c r="A60" s="83" t="s">
        <v>629</v>
      </c>
      <c r="B60" s="84"/>
      <c r="C60" s="84"/>
      <c r="D60" s="42" t="s">
        <v>553</v>
      </c>
      <c r="E60" s="13">
        <v>45813</v>
      </c>
      <c r="F60" s="8" t="s">
        <v>14</v>
      </c>
      <c r="G60" s="8"/>
      <c r="H60" s="8" t="s">
        <v>628</v>
      </c>
      <c r="I60" s="8" t="s">
        <v>637</v>
      </c>
      <c r="J60" s="35"/>
      <c r="K60" s="10">
        <v>18908</v>
      </c>
      <c r="L60" s="48"/>
    </row>
    <row r="61" spans="1:12" ht="30" customHeight="1" x14ac:dyDescent="0.25">
      <c r="A61" s="103" t="s">
        <v>647</v>
      </c>
      <c r="B61" s="104"/>
      <c r="C61" s="105"/>
      <c r="D61" s="42" t="s">
        <v>648</v>
      </c>
      <c r="E61" s="13">
        <v>45814</v>
      </c>
      <c r="F61" s="8" t="s">
        <v>146</v>
      </c>
      <c r="G61" s="8">
        <v>20095159</v>
      </c>
      <c r="H61" s="8" t="s">
        <v>649</v>
      </c>
      <c r="I61" s="8" t="s">
        <v>650</v>
      </c>
      <c r="J61" s="35">
        <v>1456.37</v>
      </c>
      <c r="K61" s="10"/>
      <c r="L61" s="48"/>
    </row>
    <row r="62" spans="1:12" x14ac:dyDescent="0.25">
      <c r="A62" s="103" t="s">
        <v>653</v>
      </c>
      <c r="B62" s="104"/>
      <c r="C62" s="105"/>
      <c r="D62" s="42" t="s">
        <v>150</v>
      </c>
      <c r="E62" s="13">
        <v>45815</v>
      </c>
      <c r="F62" s="8" t="s">
        <v>14</v>
      </c>
      <c r="G62" s="8">
        <v>45878</v>
      </c>
      <c r="H62" s="8" t="s">
        <v>654</v>
      </c>
      <c r="I62" s="8" t="s">
        <v>655</v>
      </c>
      <c r="J62" s="35"/>
      <c r="K62" s="10">
        <v>225</v>
      </c>
      <c r="L62" s="48"/>
    </row>
    <row r="63" spans="1:12" x14ac:dyDescent="0.25">
      <c r="A63" s="103" t="s">
        <v>661</v>
      </c>
      <c r="B63" s="104"/>
      <c r="C63" s="105"/>
      <c r="D63" s="42" t="s">
        <v>476</v>
      </c>
      <c r="E63" s="13">
        <v>45817</v>
      </c>
      <c r="F63" s="8" t="s">
        <v>14</v>
      </c>
      <c r="G63" s="8">
        <v>362046</v>
      </c>
      <c r="H63" s="8" t="s">
        <v>660</v>
      </c>
      <c r="I63" s="8">
        <v>242394</v>
      </c>
      <c r="J63" s="35"/>
      <c r="K63" s="10">
        <v>545.34</v>
      </c>
      <c r="L63" s="48">
        <f>K63+J64+J65</f>
        <v>10439.34</v>
      </c>
    </row>
    <row r="64" spans="1:12" x14ac:dyDescent="0.25">
      <c r="A64" s="103" t="s">
        <v>662</v>
      </c>
      <c r="B64" s="104"/>
      <c r="C64" s="105"/>
      <c r="D64" s="42" t="s">
        <v>663</v>
      </c>
      <c r="E64" s="13">
        <v>45817</v>
      </c>
      <c r="F64" s="8" t="s">
        <v>146</v>
      </c>
      <c r="G64" s="8">
        <v>10550</v>
      </c>
      <c r="H64" s="8" t="s">
        <v>664</v>
      </c>
      <c r="I64" s="8" t="s">
        <v>665</v>
      </c>
      <c r="J64" s="35">
        <v>9300</v>
      </c>
      <c r="K64" s="10"/>
      <c r="L64" s="48"/>
    </row>
    <row r="65" spans="1:12" x14ac:dyDescent="0.25">
      <c r="A65" s="103" t="s">
        <v>671</v>
      </c>
      <c r="B65" s="104"/>
      <c r="C65" s="105"/>
      <c r="D65" s="42" t="s">
        <v>407</v>
      </c>
      <c r="E65" s="13">
        <v>45819</v>
      </c>
      <c r="F65" s="8" t="s">
        <v>146</v>
      </c>
      <c r="G65" s="8"/>
      <c r="H65" s="8" t="s">
        <v>672</v>
      </c>
      <c r="I65" s="8">
        <v>175874</v>
      </c>
      <c r="J65" s="35">
        <v>594</v>
      </c>
      <c r="K65" s="10"/>
      <c r="L65" s="48"/>
    </row>
    <row r="66" spans="1:12" x14ac:dyDescent="0.25">
      <c r="A66" s="103" t="s">
        <v>702</v>
      </c>
      <c r="B66" s="104"/>
      <c r="C66" s="105"/>
      <c r="D66" s="42" t="s">
        <v>203</v>
      </c>
      <c r="E66" s="13">
        <v>45828</v>
      </c>
      <c r="F66" s="8" t="s">
        <v>14</v>
      </c>
      <c r="G66" s="8"/>
      <c r="H66" s="8"/>
      <c r="I66" s="8" t="s">
        <v>703</v>
      </c>
      <c r="J66" s="35"/>
      <c r="K66" s="10">
        <v>1609.29</v>
      </c>
      <c r="L66" s="48">
        <f>K66</f>
        <v>1609.29</v>
      </c>
    </row>
    <row r="67" spans="1:12" x14ac:dyDescent="0.25">
      <c r="A67" s="103" t="s">
        <v>725</v>
      </c>
      <c r="B67" s="104"/>
      <c r="C67" s="105"/>
      <c r="D67" s="42" t="s">
        <v>150</v>
      </c>
      <c r="E67" s="13">
        <v>45836</v>
      </c>
      <c r="F67" s="8" t="s">
        <v>14</v>
      </c>
      <c r="G67" s="8">
        <v>46306</v>
      </c>
      <c r="H67" s="8"/>
      <c r="I67" s="8">
        <v>67005</v>
      </c>
      <c r="J67" s="35"/>
      <c r="K67" s="10">
        <v>2381.3000000000002</v>
      </c>
      <c r="L67" s="48">
        <f>K67</f>
        <v>2381.3000000000002</v>
      </c>
    </row>
    <row r="68" spans="1:12" x14ac:dyDescent="0.25">
      <c r="A68" s="103" t="s">
        <v>270</v>
      </c>
      <c r="B68" s="104"/>
      <c r="C68" s="105"/>
      <c r="D68" s="42" t="s">
        <v>404</v>
      </c>
      <c r="E68" s="13">
        <v>45838</v>
      </c>
      <c r="F68" s="8" t="s">
        <v>14</v>
      </c>
      <c r="G68" s="8" t="s">
        <v>726</v>
      </c>
      <c r="H68" s="8"/>
      <c r="I68" s="8" t="s">
        <v>727</v>
      </c>
      <c r="J68" s="35"/>
      <c r="K68" s="10">
        <v>3770</v>
      </c>
      <c r="L68" s="48">
        <f>K68+K69</f>
        <v>5695.17</v>
      </c>
    </row>
    <row r="69" spans="1:12" ht="15.75" thickBot="1" x14ac:dyDescent="0.3">
      <c r="A69" s="103" t="s">
        <v>728</v>
      </c>
      <c r="B69" s="104"/>
      <c r="C69" s="105"/>
      <c r="D69" s="42" t="s">
        <v>203</v>
      </c>
      <c r="E69" s="13">
        <v>45838</v>
      </c>
      <c r="F69" s="8" t="s">
        <v>14</v>
      </c>
      <c r="G69" s="8"/>
      <c r="H69" s="8"/>
      <c r="I69" s="8" t="s">
        <v>729</v>
      </c>
      <c r="J69" s="35"/>
      <c r="K69" s="10">
        <v>1925.17</v>
      </c>
      <c r="L69" s="48"/>
    </row>
    <row r="70" spans="1:12" ht="15.75" customHeight="1" thickBot="1" x14ac:dyDescent="0.3">
      <c r="A70" s="80" t="s">
        <v>89</v>
      </c>
      <c r="B70" s="81"/>
      <c r="C70" s="81"/>
      <c r="D70" s="81"/>
      <c r="E70" s="81"/>
      <c r="F70" s="81"/>
      <c r="G70" s="81"/>
      <c r="H70" s="81"/>
      <c r="I70" s="81"/>
      <c r="J70" s="39">
        <f>SUM(J57:J69)</f>
        <v>11465.369999999999</v>
      </c>
      <c r="K70" s="39">
        <f>SUM(K57:K69)</f>
        <v>31675.64</v>
      </c>
      <c r="L70" s="46">
        <f>J70+K70</f>
        <v>43141.009999999995</v>
      </c>
    </row>
    <row r="71" spans="1:12" x14ac:dyDescent="0.25">
      <c r="A71" s="78" t="s">
        <v>744</v>
      </c>
      <c r="B71" s="79"/>
      <c r="C71" s="79"/>
      <c r="D71" s="14" t="s">
        <v>688</v>
      </c>
      <c r="E71" s="24">
        <v>45843</v>
      </c>
      <c r="F71" s="7" t="s">
        <v>14</v>
      </c>
      <c r="G71" s="7">
        <v>24937</v>
      </c>
      <c r="H71" s="7" t="s">
        <v>745</v>
      </c>
      <c r="I71" s="7" t="s">
        <v>746</v>
      </c>
      <c r="J71" s="43"/>
      <c r="K71" s="11">
        <v>7391.06</v>
      </c>
      <c r="L71" s="44">
        <f>K71</f>
        <v>7391.06</v>
      </c>
    </row>
    <row r="72" spans="1:12" ht="15" customHeight="1" x14ac:dyDescent="0.25">
      <c r="A72" s="78" t="s">
        <v>765</v>
      </c>
      <c r="B72" s="79"/>
      <c r="C72" s="79"/>
      <c r="D72" s="14" t="s">
        <v>213</v>
      </c>
      <c r="E72" s="24">
        <v>45849</v>
      </c>
      <c r="F72" s="7" t="s">
        <v>146</v>
      </c>
      <c r="G72" s="7">
        <v>78281</v>
      </c>
      <c r="H72" s="7"/>
      <c r="I72" s="7">
        <v>78281</v>
      </c>
      <c r="J72" s="43">
        <v>1039.75</v>
      </c>
      <c r="K72" s="11"/>
      <c r="L72" s="44">
        <f>J72</f>
        <v>1039.75</v>
      </c>
    </row>
    <row r="73" spans="1:12" ht="15" customHeight="1" x14ac:dyDescent="0.25">
      <c r="A73" s="78" t="s">
        <v>779</v>
      </c>
      <c r="B73" s="79"/>
      <c r="C73" s="79"/>
      <c r="D73" s="14" t="s">
        <v>148</v>
      </c>
      <c r="E73" s="24">
        <v>45852</v>
      </c>
      <c r="F73" s="7" t="s">
        <v>14</v>
      </c>
      <c r="G73" s="7"/>
      <c r="H73" s="7" t="s">
        <v>780</v>
      </c>
      <c r="I73" s="7">
        <v>244055</v>
      </c>
      <c r="J73" s="43"/>
      <c r="K73" s="11">
        <v>438.04</v>
      </c>
      <c r="L73" s="44">
        <f>K73</f>
        <v>438.04</v>
      </c>
    </row>
    <row r="74" spans="1:12" s="23" customFormat="1" ht="28.5" customHeight="1" x14ac:dyDescent="0.25">
      <c r="A74" s="111" t="s">
        <v>812</v>
      </c>
      <c r="B74" s="112"/>
      <c r="C74" s="112"/>
      <c r="D74" s="64" t="s">
        <v>813</v>
      </c>
      <c r="E74" s="21">
        <v>45862</v>
      </c>
      <c r="F74" s="20" t="s">
        <v>754</v>
      </c>
      <c r="G74" s="20"/>
      <c r="H74" s="20"/>
      <c r="I74" s="20">
        <v>142337</v>
      </c>
      <c r="J74" s="38">
        <v>3294.4</v>
      </c>
      <c r="K74" s="22"/>
      <c r="L74" s="48">
        <f>J74</f>
        <v>3294.4</v>
      </c>
    </row>
    <row r="75" spans="1:12" ht="15" customHeight="1" x14ac:dyDescent="0.25">
      <c r="A75" s="78" t="s">
        <v>837</v>
      </c>
      <c r="B75" s="79"/>
      <c r="C75" s="79"/>
      <c r="D75" s="14" t="s">
        <v>720</v>
      </c>
      <c r="E75" s="24">
        <v>45869</v>
      </c>
      <c r="F75" s="7" t="s">
        <v>14</v>
      </c>
      <c r="G75" s="7"/>
      <c r="H75" s="7"/>
      <c r="I75" s="7">
        <v>89767</v>
      </c>
      <c r="J75" s="43"/>
      <c r="K75" s="11">
        <v>350.78</v>
      </c>
      <c r="L75" s="44">
        <f>K75+K76</f>
        <v>1336.78</v>
      </c>
    </row>
    <row r="76" spans="1:12" ht="15" customHeight="1" thickBot="1" x14ac:dyDescent="0.3">
      <c r="A76" s="78" t="s">
        <v>848</v>
      </c>
      <c r="B76" s="79"/>
      <c r="C76" s="79"/>
      <c r="D76" s="14" t="s">
        <v>48</v>
      </c>
      <c r="E76" s="24">
        <v>45868</v>
      </c>
      <c r="F76" s="7" t="s">
        <v>14</v>
      </c>
      <c r="G76" s="7">
        <v>31962</v>
      </c>
      <c r="H76" s="7" t="s">
        <v>849</v>
      </c>
      <c r="I76" s="7">
        <v>86987</v>
      </c>
      <c r="J76" s="43"/>
      <c r="K76" s="11">
        <v>986</v>
      </c>
      <c r="L76" s="44"/>
    </row>
    <row r="77" spans="1:12" ht="15.75" customHeight="1" thickBot="1" x14ac:dyDescent="0.3">
      <c r="A77" s="80" t="s">
        <v>52</v>
      </c>
      <c r="B77" s="81"/>
      <c r="C77" s="81"/>
      <c r="D77" s="81"/>
      <c r="E77" s="81"/>
      <c r="F77" s="81"/>
      <c r="G77" s="81"/>
      <c r="H77" s="81"/>
      <c r="I77" s="81"/>
      <c r="J77" s="39">
        <f>SUM(J71:J75)</f>
        <v>4334.1499999999996</v>
      </c>
      <c r="K77" s="39">
        <f>SUM(K71:K76)</f>
        <v>9165.880000000001</v>
      </c>
      <c r="L77" s="46">
        <f>J77+K77</f>
        <v>13500.03</v>
      </c>
    </row>
    <row r="78" spans="1:12" x14ac:dyDescent="0.25">
      <c r="A78" s="78"/>
      <c r="B78" s="79"/>
      <c r="C78" s="79"/>
      <c r="D78" s="14"/>
      <c r="E78" s="24"/>
      <c r="F78" s="7"/>
      <c r="G78" s="7"/>
      <c r="H78" s="7"/>
      <c r="I78" s="7"/>
      <c r="J78" s="43"/>
      <c r="K78" s="11"/>
      <c r="L78" s="44"/>
    </row>
    <row r="79" spans="1:12" ht="15" customHeight="1" x14ac:dyDescent="0.25">
      <c r="A79" s="78"/>
      <c r="B79" s="79"/>
      <c r="C79" s="79"/>
      <c r="D79" s="14"/>
      <c r="E79" s="24"/>
      <c r="F79" s="7"/>
      <c r="G79" s="7"/>
      <c r="H79" s="7"/>
      <c r="I79" s="7"/>
      <c r="J79" s="43"/>
      <c r="K79" s="11"/>
      <c r="L79" s="44"/>
    </row>
    <row r="80" spans="1:12" ht="15" customHeight="1" x14ac:dyDescent="0.25">
      <c r="A80" s="85"/>
      <c r="B80" s="86"/>
      <c r="C80" s="86"/>
      <c r="D80" s="20"/>
      <c r="E80" s="21"/>
      <c r="F80" s="20"/>
      <c r="G80" s="20"/>
      <c r="H80" s="20"/>
      <c r="I80" s="20"/>
      <c r="J80" s="38"/>
      <c r="K80" s="22"/>
      <c r="L80" s="48"/>
    </row>
    <row r="81" spans="1:12" ht="15.75" customHeight="1" x14ac:dyDescent="0.25">
      <c r="A81" s="83"/>
      <c r="B81" s="84"/>
      <c r="C81" s="84"/>
      <c r="D81" s="42"/>
      <c r="E81" s="13"/>
      <c r="F81" s="8"/>
      <c r="G81" s="8"/>
      <c r="H81" s="8"/>
      <c r="I81" s="8"/>
      <c r="J81" s="35"/>
      <c r="K81" s="11"/>
      <c r="L81" s="44"/>
    </row>
    <row r="82" spans="1:12" ht="15.75" thickBot="1" x14ac:dyDescent="0.3">
      <c r="A82" s="78"/>
      <c r="B82" s="79"/>
      <c r="C82" s="79"/>
      <c r="D82" s="14"/>
      <c r="E82" s="24"/>
      <c r="F82" s="7"/>
      <c r="G82" s="7"/>
      <c r="H82" s="7"/>
      <c r="I82" s="7"/>
      <c r="J82" s="43"/>
      <c r="K82" s="11"/>
      <c r="L82" s="44"/>
    </row>
    <row r="83" spans="1:12" ht="15.75" thickBot="1" x14ac:dyDescent="0.3">
      <c r="A83" s="80" t="s">
        <v>55</v>
      </c>
      <c r="B83" s="81"/>
      <c r="C83" s="81"/>
      <c r="D83" s="81"/>
      <c r="E83" s="81"/>
      <c r="F83" s="81"/>
      <c r="G83" s="81"/>
      <c r="H83" s="81"/>
      <c r="I83" s="81"/>
      <c r="J83" s="39">
        <f>SUM(J78:J82)</f>
        <v>0</v>
      </c>
      <c r="K83" s="39">
        <f>SUM(K78:K82)</f>
        <v>0</v>
      </c>
      <c r="L83" s="46">
        <f>J83+K83</f>
        <v>0</v>
      </c>
    </row>
    <row r="84" spans="1:12" x14ac:dyDescent="0.25">
      <c r="A84" s="78"/>
      <c r="B84" s="79"/>
      <c r="C84" s="79"/>
      <c r="D84" s="14"/>
      <c r="E84" s="24"/>
      <c r="F84" s="7"/>
      <c r="G84" s="7"/>
      <c r="H84" s="7"/>
      <c r="I84" s="7"/>
      <c r="J84" s="43"/>
      <c r="K84" s="11"/>
      <c r="L84" s="44"/>
    </row>
    <row r="85" spans="1:12" x14ac:dyDescent="0.25">
      <c r="A85" s="78"/>
      <c r="B85" s="79"/>
      <c r="C85" s="79"/>
      <c r="D85" s="14"/>
      <c r="E85" s="24"/>
      <c r="F85" s="7"/>
      <c r="G85" s="7"/>
      <c r="H85" s="7"/>
      <c r="I85" s="7"/>
      <c r="J85" s="43"/>
      <c r="K85" s="11"/>
      <c r="L85" s="44"/>
    </row>
    <row r="86" spans="1:12" x14ac:dyDescent="0.25">
      <c r="A86" s="85"/>
      <c r="B86" s="86"/>
      <c r="C86" s="86"/>
      <c r="D86" s="20"/>
      <c r="E86" s="21"/>
      <c r="F86" s="20"/>
      <c r="G86" s="20"/>
      <c r="H86" s="20"/>
      <c r="I86" s="20"/>
      <c r="J86" s="38"/>
      <c r="K86" s="22"/>
      <c r="L86" s="48"/>
    </row>
    <row r="87" spans="1:12" x14ac:dyDescent="0.25">
      <c r="A87" s="83"/>
      <c r="B87" s="84"/>
      <c r="C87" s="84"/>
      <c r="D87" s="42"/>
      <c r="E87" s="13"/>
      <c r="F87" s="8"/>
      <c r="G87" s="8"/>
      <c r="H87" s="8"/>
      <c r="I87" s="8"/>
      <c r="J87" s="35"/>
      <c r="K87" s="11"/>
      <c r="L87" s="44"/>
    </row>
    <row r="88" spans="1:12" ht="15.75" thickBot="1" x14ac:dyDescent="0.3">
      <c r="A88" s="83"/>
      <c r="B88" s="84"/>
      <c r="C88" s="84"/>
      <c r="D88" s="42"/>
      <c r="E88" s="13"/>
      <c r="F88" s="8"/>
      <c r="G88" s="8"/>
      <c r="H88" s="8"/>
      <c r="I88" s="8"/>
      <c r="J88" s="35"/>
      <c r="K88" s="10"/>
      <c r="L88" s="36"/>
    </row>
    <row r="89" spans="1:12" ht="15.75" thickBot="1" x14ac:dyDescent="0.3">
      <c r="A89" s="80" t="s">
        <v>62</v>
      </c>
      <c r="B89" s="81"/>
      <c r="C89" s="81"/>
      <c r="D89" s="81"/>
      <c r="E89" s="81"/>
      <c r="F89" s="81"/>
      <c r="G89" s="81"/>
      <c r="H89" s="81"/>
      <c r="I89" s="81"/>
      <c r="J89" s="39">
        <f>SUM(J84:J88)</f>
        <v>0</v>
      </c>
      <c r="K89" s="39">
        <f>SUM(K84:K88)</f>
        <v>0</v>
      </c>
      <c r="L89" s="46">
        <f>J89+K89</f>
        <v>0</v>
      </c>
    </row>
    <row r="90" spans="1:12" x14ac:dyDescent="0.25">
      <c r="A90" s="78"/>
      <c r="B90" s="79"/>
      <c r="C90" s="79"/>
      <c r="D90" s="14"/>
      <c r="E90" s="24"/>
      <c r="F90" s="7"/>
      <c r="G90" s="7"/>
      <c r="H90" s="7"/>
      <c r="I90" s="7"/>
      <c r="J90" s="43"/>
      <c r="K90" s="11"/>
      <c r="L90" s="44"/>
    </row>
    <row r="91" spans="1:12" x14ac:dyDescent="0.25">
      <c r="A91" s="78"/>
      <c r="B91" s="79"/>
      <c r="C91" s="79"/>
      <c r="D91" s="14"/>
      <c r="E91" s="24"/>
      <c r="F91" s="7"/>
      <c r="G91" s="7"/>
      <c r="H91" s="7"/>
      <c r="I91" s="7"/>
      <c r="J91" s="43"/>
      <c r="K91" s="11"/>
      <c r="L91" s="44"/>
    </row>
    <row r="92" spans="1:12" x14ac:dyDescent="0.25">
      <c r="A92" s="85"/>
      <c r="B92" s="86"/>
      <c r="C92" s="86"/>
      <c r="D92" s="20"/>
      <c r="E92" s="21"/>
      <c r="F92" s="20"/>
      <c r="G92" s="20"/>
      <c r="H92" s="20"/>
      <c r="I92" s="20"/>
      <c r="J92" s="38"/>
      <c r="K92" s="22"/>
      <c r="L92" s="48"/>
    </row>
    <row r="93" spans="1:12" x14ac:dyDescent="0.25">
      <c r="A93" s="83"/>
      <c r="B93" s="84"/>
      <c r="C93" s="84"/>
      <c r="D93" s="42"/>
      <c r="E93" s="13"/>
      <c r="F93" s="8"/>
      <c r="G93" s="8"/>
      <c r="H93" s="8"/>
      <c r="I93" s="8"/>
      <c r="J93" s="35"/>
      <c r="K93" s="11"/>
      <c r="L93" s="44"/>
    </row>
    <row r="94" spans="1:12" ht="15.75" thickBot="1" x14ac:dyDescent="0.3">
      <c r="A94" s="78"/>
      <c r="B94" s="79"/>
      <c r="C94" s="79"/>
      <c r="D94" s="14"/>
      <c r="E94" s="24"/>
      <c r="F94" s="7"/>
      <c r="G94" s="7"/>
      <c r="H94" s="7"/>
      <c r="I94" s="7"/>
      <c r="J94" s="43"/>
      <c r="K94" s="11"/>
      <c r="L94" s="44"/>
    </row>
    <row r="95" spans="1:12" ht="15.75" thickBot="1" x14ac:dyDescent="0.3">
      <c r="A95" s="80" t="s">
        <v>68</v>
      </c>
      <c r="B95" s="81"/>
      <c r="C95" s="81"/>
      <c r="D95" s="81"/>
      <c r="E95" s="81"/>
      <c r="F95" s="81"/>
      <c r="G95" s="81"/>
      <c r="H95" s="81"/>
      <c r="I95" s="81"/>
      <c r="J95" s="39">
        <f>SUM(J90:J94)</f>
        <v>0</v>
      </c>
      <c r="K95" s="39">
        <f>SUM(K90:K94)</f>
        <v>0</v>
      </c>
      <c r="L95" s="46">
        <f>J95+K95</f>
        <v>0</v>
      </c>
    </row>
    <row r="96" spans="1:12" ht="30" customHeight="1" x14ac:dyDescent="0.25">
      <c r="A96" s="78"/>
      <c r="B96" s="79"/>
      <c r="C96" s="79"/>
      <c r="D96" s="14"/>
      <c r="E96" s="24"/>
      <c r="F96" s="7"/>
      <c r="G96" s="7"/>
      <c r="H96" s="7"/>
      <c r="I96" s="7"/>
      <c r="J96" s="43"/>
      <c r="K96" s="11"/>
      <c r="L96" s="44"/>
    </row>
    <row r="97" spans="1:12" x14ac:dyDescent="0.25">
      <c r="A97" s="78"/>
      <c r="B97" s="79"/>
      <c r="C97" s="79"/>
      <c r="D97" s="14"/>
      <c r="E97" s="24"/>
      <c r="F97" s="7"/>
      <c r="G97" s="7"/>
      <c r="H97" s="7"/>
      <c r="I97" s="7"/>
      <c r="J97" s="43"/>
      <c r="K97" s="11"/>
      <c r="L97" s="44"/>
    </row>
    <row r="98" spans="1:12" x14ac:dyDescent="0.25">
      <c r="A98" s="78"/>
      <c r="B98" s="79"/>
      <c r="C98" s="79"/>
      <c r="D98" s="14"/>
      <c r="E98" s="24"/>
      <c r="F98" s="7"/>
      <c r="G98" s="7"/>
      <c r="H98" s="7"/>
      <c r="I98" s="7"/>
      <c r="J98" s="43"/>
      <c r="K98" s="11"/>
      <c r="L98" s="44"/>
    </row>
    <row r="99" spans="1:12" x14ac:dyDescent="0.25">
      <c r="A99" s="85"/>
      <c r="B99" s="86"/>
      <c r="C99" s="86"/>
      <c r="D99" s="20"/>
      <c r="E99" s="21"/>
      <c r="F99" s="20"/>
      <c r="G99" s="20"/>
      <c r="H99" s="20"/>
      <c r="I99" s="20"/>
      <c r="J99" s="38"/>
      <c r="K99" s="22"/>
      <c r="L99" s="48"/>
    </row>
    <row r="100" spans="1:12" x14ac:dyDescent="0.25">
      <c r="A100" s="83"/>
      <c r="B100" s="84"/>
      <c r="C100" s="84"/>
      <c r="D100" s="42"/>
      <c r="E100" s="13"/>
      <c r="F100" s="8"/>
      <c r="G100" s="8"/>
      <c r="H100" s="8"/>
      <c r="I100" s="8"/>
      <c r="J100" s="35"/>
      <c r="K100" s="11"/>
      <c r="L100" s="44"/>
    </row>
    <row r="101" spans="1:12" ht="15.75" thickBot="1" x14ac:dyDescent="0.3">
      <c r="A101" s="78"/>
      <c r="B101" s="79"/>
      <c r="C101" s="79"/>
      <c r="D101" s="14"/>
      <c r="E101" s="24"/>
      <c r="F101" s="7"/>
      <c r="G101" s="7"/>
      <c r="H101" s="7"/>
      <c r="I101" s="7"/>
      <c r="J101" s="11"/>
      <c r="K101" s="11"/>
      <c r="L101" s="44"/>
    </row>
    <row r="102" spans="1:12" ht="15.75" thickBot="1" x14ac:dyDescent="0.3">
      <c r="A102" s="80" t="s">
        <v>73</v>
      </c>
      <c r="B102" s="81"/>
      <c r="C102" s="81"/>
      <c r="D102" s="81"/>
      <c r="E102" s="81"/>
      <c r="F102" s="81"/>
      <c r="G102" s="81"/>
      <c r="H102" s="81"/>
      <c r="I102" s="81"/>
      <c r="J102" s="39">
        <f>SUM(J97:J101)</f>
        <v>0</v>
      </c>
      <c r="K102" s="39">
        <f>SUM(K97:K101)</f>
        <v>0</v>
      </c>
      <c r="L102" s="46">
        <f>J102+K102</f>
        <v>0</v>
      </c>
    </row>
    <row r="103" spans="1:12" x14ac:dyDescent="0.25">
      <c r="A103" s="78"/>
      <c r="B103" s="79"/>
      <c r="C103" s="79"/>
      <c r="D103" s="14"/>
      <c r="E103" s="24"/>
      <c r="F103" s="7"/>
      <c r="G103" s="7"/>
      <c r="H103" s="7"/>
      <c r="I103" s="7"/>
      <c r="J103" s="43"/>
      <c r="K103" s="11"/>
      <c r="L103" s="44"/>
    </row>
    <row r="104" spans="1:12" x14ac:dyDescent="0.25">
      <c r="A104" s="78"/>
      <c r="B104" s="79"/>
      <c r="C104" s="79"/>
      <c r="D104" s="14"/>
      <c r="E104" s="24"/>
      <c r="F104" s="7"/>
      <c r="G104" s="7"/>
      <c r="H104" s="7"/>
      <c r="I104" s="7"/>
      <c r="J104" s="43"/>
      <c r="K104" s="11"/>
      <c r="L104" s="44"/>
    </row>
    <row r="105" spans="1:12" x14ac:dyDescent="0.25">
      <c r="A105" s="78"/>
      <c r="B105" s="79"/>
      <c r="C105" s="79"/>
      <c r="D105" s="14"/>
      <c r="E105" s="24"/>
      <c r="F105" s="7"/>
      <c r="G105" s="7"/>
      <c r="H105" s="7"/>
      <c r="I105" s="7"/>
      <c r="J105" s="43"/>
      <c r="K105" s="11"/>
      <c r="L105" s="44"/>
    </row>
    <row r="106" spans="1:12" x14ac:dyDescent="0.25">
      <c r="A106" s="78"/>
      <c r="B106" s="79"/>
      <c r="C106" s="79"/>
      <c r="D106" s="14"/>
      <c r="E106" s="24"/>
      <c r="F106" s="7"/>
      <c r="G106" s="7"/>
      <c r="H106" s="7"/>
      <c r="I106" s="7"/>
      <c r="J106" s="43"/>
      <c r="K106" s="11"/>
      <c r="L106" s="44"/>
    </row>
    <row r="107" spans="1:12" ht="15.75" thickBot="1" x14ac:dyDescent="0.3">
      <c r="A107" s="78"/>
      <c r="B107" s="79"/>
      <c r="C107" s="79"/>
      <c r="D107" s="14"/>
      <c r="E107" s="24"/>
      <c r="F107" s="7"/>
      <c r="G107" s="7"/>
      <c r="H107" s="7"/>
      <c r="I107" s="7"/>
      <c r="J107" s="43"/>
      <c r="K107" s="41"/>
      <c r="L107" s="44"/>
    </row>
    <row r="108" spans="1:12" ht="15.75" thickBot="1" x14ac:dyDescent="0.3">
      <c r="A108" s="80" t="s">
        <v>78</v>
      </c>
      <c r="B108" s="81"/>
      <c r="C108" s="81"/>
      <c r="D108" s="81"/>
      <c r="E108" s="81"/>
      <c r="F108" s="81"/>
      <c r="G108" s="81"/>
      <c r="H108" s="81"/>
      <c r="I108" s="82"/>
      <c r="J108" s="39">
        <f>SUM(J101:J107)</f>
        <v>0</v>
      </c>
      <c r="K108" s="39">
        <f>SUM(K101:K107)</f>
        <v>0</v>
      </c>
      <c r="L108" s="46">
        <f>J108+K108</f>
        <v>0</v>
      </c>
    </row>
    <row r="109" spans="1:12" x14ac:dyDescent="0.25">
      <c r="A109" s="78"/>
      <c r="B109" s="79"/>
      <c r="C109" s="79"/>
      <c r="D109" s="14"/>
      <c r="E109" s="24"/>
      <c r="F109" s="7"/>
      <c r="G109" s="7"/>
      <c r="H109" s="7"/>
      <c r="I109" s="7"/>
      <c r="J109" s="43"/>
      <c r="K109" s="11"/>
      <c r="L109" s="44"/>
    </row>
    <row r="110" spans="1:12" x14ac:dyDescent="0.25">
      <c r="A110" s="78"/>
      <c r="B110" s="79"/>
      <c r="C110" s="79"/>
      <c r="D110" s="14"/>
      <c r="E110" s="24"/>
      <c r="F110" s="7"/>
      <c r="G110" s="7"/>
      <c r="H110" s="7"/>
      <c r="I110" s="7"/>
      <c r="J110" s="49">
        <f>J15+J26+J32+J47+J56+J70+J77+J83+J89+J95+J102+J108</f>
        <v>69904.209999999992</v>
      </c>
      <c r="K110" s="49">
        <f>K15+K26+K32+K47+K56+K70+K77+K83+K89+K95+K102+K108</f>
        <v>103833.14000000001</v>
      </c>
      <c r="L110" s="50">
        <f>L15+L26+L32+L47+L56+L70+L77+L83+L89+L95+L102+L108</f>
        <v>173737.35</v>
      </c>
    </row>
    <row r="111" spans="1:12" ht="15.75" thickBot="1" x14ac:dyDescent="0.3">
      <c r="A111" s="76"/>
      <c r="B111" s="77"/>
      <c r="C111" s="77"/>
      <c r="D111" s="16"/>
      <c r="E111" s="25"/>
      <c r="F111" s="9"/>
      <c r="G111" s="9"/>
      <c r="H111" s="9"/>
      <c r="I111" s="9"/>
      <c r="J111" s="51"/>
      <c r="K111" s="12"/>
      <c r="L111" s="52"/>
    </row>
  </sheetData>
  <mergeCells count="108">
    <mergeCell ref="A64:C64"/>
    <mergeCell ref="A61:C61"/>
    <mergeCell ref="A62:C62"/>
    <mergeCell ref="A63:C63"/>
    <mergeCell ref="A65:C65"/>
    <mergeCell ref="A109:C109"/>
    <mergeCell ref="A110:C110"/>
    <mergeCell ref="A111:C111"/>
    <mergeCell ref="A95:I95"/>
    <mergeCell ref="A102:I102"/>
    <mergeCell ref="A106:C106"/>
    <mergeCell ref="A107:C107"/>
    <mergeCell ref="A108:I108"/>
    <mergeCell ref="A105:C105"/>
    <mergeCell ref="A99:C99"/>
    <mergeCell ref="A100:C100"/>
    <mergeCell ref="A101:C101"/>
    <mergeCell ref="A103:C103"/>
    <mergeCell ref="A104:C104"/>
    <mergeCell ref="A66:C66"/>
    <mergeCell ref="A67:C67"/>
    <mergeCell ref="A68:C68"/>
    <mergeCell ref="A69:C69"/>
    <mergeCell ref="A81:C81"/>
    <mergeCell ref="A13:C13"/>
    <mergeCell ref="A14:C14"/>
    <mergeCell ref="A20:C20"/>
    <mergeCell ref="A21:C21"/>
    <mergeCell ref="A22:C22"/>
    <mergeCell ref="A23:C23"/>
    <mergeCell ref="A24:C24"/>
    <mergeCell ref="A25:C25"/>
    <mergeCell ref="A51:C51"/>
    <mergeCell ref="A5:F5"/>
    <mergeCell ref="H5:L5"/>
    <mergeCell ref="A6:C6"/>
    <mergeCell ref="A9:C9"/>
    <mergeCell ref="A8:C8"/>
    <mergeCell ref="A35:C35"/>
    <mergeCell ref="A16:C16"/>
    <mergeCell ref="A17:C17"/>
    <mergeCell ref="A27:C27"/>
    <mergeCell ref="A28:C28"/>
    <mergeCell ref="A33:C33"/>
    <mergeCell ref="A34:C34"/>
    <mergeCell ref="A18:C18"/>
    <mergeCell ref="A29:C29"/>
    <mergeCell ref="A32:I32"/>
    <mergeCell ref="A30:C30"/>
    <mergeCell ref="A31:C31"/>
    <mergeCell ref="A15:I15"/>
    <mergeCell ref="A19:C19"/>
    <mergeCell ref="A26:I26"/>
    <mergeCell ref="A7:C7"/>
    <mergeCell ref="A11:C11"/>
    <mergeCell ref="A12:C12"/>
    <mergeCell ref="A10:C10"/>
    <mergeCell ref="A52:C52"/>
    <mergeCell ref="A57:C57"/>
    <mergeCell ref="A59:C59"/>
    <mergeCell ref="A60:C60"/>
    <mergeCell ref="A53:C53"/>
    <mergeCell ref="A54:C54"/>
    <mergeCell ref="A55:C55"/>
    <mergeCell ref="A36:C36"/>
    <mergeCell ref="A49:C49"/>
    <mergeCell ref="A50:C50"/>
    <mergeCell ref="A47:I47"/>
    <mergeCell ref="A48:C48"/>
    <mergeCell ref="A42:C42"/>
    <mergeCell ref="A41:C41"/>
    <mergeCell ref="A37:C37"/>
    <mergeCell ref="A38:C38"/>
    <mergeCell ref="A39:C39"/>
    <mergeCell ref="A40:C40"/>
    <mergeCell ref="A44:C44"/>
    <mergeCell ref="A43:C43"/>
    <mergeCell ref="A45:C45"/>
    <mergeCell ref="A46:C46"/>
    <mergeCell ref="A56:I56"/>
    <mergeCell ref="A58:C58"/>
    <mergeCell ref="A80:C80"/>
    <mergeCell ref="A82:C82"/>
    <mergeCell ref="A83:I83"/>
    <mergeCell ref="A89:I89"/>
    <mergeCell ref="A87:C87"/>
    <mergeCell ref="A79:C79"/>
    <mergeCell ref="A78:C78"/>
    <mergeCell ref="A72:C72"/>
    <mergeCell ref="A70:I70"/>
    <mergeCell ref="A71:C71"/>
    <mergeCell ref="A77:I77"/>
    <mergeCell ref="A73:C73"/>
    <mergeCell ref="A74:C74"/>
    <mergeCell ref="A75:C75"/>
    <mergeCell ref="A76:C76"/>
    <mergeCell ref="A93:C93"/>
    <mergeCell ref="A94:C94"/>
    <mergeCell ref="A96:C96"/>
    <mergeCell ref="A97:C97"/>
    <mergeCell ref="A98:C98"/>
    <mergeCell ref="A90:C90"/>
    <mergeCell ref="A91:C91"/>
    <mergeCell ref="A92:C92"/>
    <mergeCell ref="A84:C84"/>
    <mergeCell ref="A85:C85"/>
    <mergeCell ref="A88:C88"/>
    <mergeCell ref="A86:C86"/>
  </mergeCells>
  <pageMargins left="0.31496062992125984" right="0.31496062992125984" top="0.35433070866141736" bottom="0.19685039370078741" header="0.31496062992125984" footer="0.31496062992125984"/>
  <pageSetup scale="55" orientation="landscape" horizontalDpi="300" verticalDpi="300" r:id="rId1"/>
  <rowBreaks count="1" manualBreakCount="1">
    <brk id="56" max="11" man="1"/>
  </rowBreaks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B1:F334"/>
  <sheetViews>
    <sheetView topLeftCell="A156" zoomScaleNormal="100" workbookViewId="0">
      <selection activeCell="E185" sqref="E185"/>
    </sheetView>
  </sheetViews>
  <sheetFormatPr baseColWidth="10" defaultRowHeight="15" x14ac:dyDescent="0.25"/>
  <cols>
    <col min="2" max="2" width="31.42578125" customWidth="1"/>
    <col min="3" max="3" width="12.5703125" bestFit="1" customWidth="1"/>
    <col min="5" max="5" width="16.42578125" bestFit="1" customWidth="1"/>
    <col min="6" max="6" width="13.42578125" customWidth="1"/>
  </cols>
  <sheetData>
    <row r="1" spans="2:6" x14ac:dyDescent="0.25">
      <c r="B1" s="113" t="s">
        <v>102</v>
      </c>
      <c r="C1" s="113"/>
    </row>
    <row r="2" spans="2:6" x14ac:dyDescent="0.25">
      <c r="B2" s="28" t="s">
        <v>29</v>
      </c>
      <c r="C2" s="28" t="s">
        <v>30</v>
      </c>
    </row>
    <row r="3" spans="2:6" x14ac:dyDescent="0.25">
      <c r="B3" s="31" t="s">
        <v>49</v>
      </c>
      <c r="C3" s="32">
        <f>'HidroJet 1'!L10</f>
        <v>8394.48</v>
      </c>
    </row>
    <row r="4" spans="2:6" x14ac:dyDescent="0.25">
      <c r="B4" s="31" t="s">
        <v>71</v>
      </c>
      <c r="C4" s="32">
        <f>'HidroJet 8'!L10</f>
        <v>34757.9</v>
      </c>
    </row>
    <row r="5" spans="2:6" x14ac:dyDescent="0.25">
      <c r="B5" s="31" t="s">
        <v>37</v>
      </c>
      <c r="C5" s="32">
        <f>'Pipa 3'!L10</f>
        <v>10675.630000000001</v>
      </c>
      <c r="E5" s="27" t="s">
        <v>43</v>
      </c>
      <c r="F5" s="26">
        <f>'HidroJet 1'!J10+'HidroJet 8'!J10+'Pipa 3'!J10+'Pipa 4'!J8+'Pipa 5'!J9+'Pipa 6'!J8+'Pipa 12'!J18+'Pipa 13'!J10+'Guzzler 2'!J9+'Guzzler 7'!J14+'Guzzler 10'!J8+'Guzzler 11'!J10+'Hilux Mtto.'!J8+'Hilux Vtas.'!J8+'Ram RP'!J8+'NP300'!J8+Beat!J9+Polo!J8+'Volteo Sterling'!J9+Ranger!J8+'Equipos en Gral.'!J15</f>
        <v>194308.69000000003</v>
      </c>
    </row>
    <row r="6" spans="2:6" x14ac:dyDescent="0.25">
      <c r="B6" s="31" t="s">
        <v>35</v>
      </c>
      <c r="C6" s="32">
        <f>'Pipa 4'!L8</f>
        <v>0</v>
      </c>
      <c r="E6" s="27" t="s">
        <v>14</v>
      </c>
      <c r="F6" s="26">
        <f>'HidroJet 1'!K10+'HidroJet 8'!K10+'Pipa 3'!K10+'Pipa 4'!K8+'Pipa 5'!K9+'Pipa 6'!K8+'Pipa 12'!K18+'Pipa 13'!K10+'Guzzler 2'!K9+'Guzzler 7'!K14+'Guzzler 10'!K8+'Guzzler 11'!K10+'Hilux Mtto.'!K8+'Hilux Vtas.'!K8+'Ram RP'!K8+'NP300'!K8+Beat!K9+Polo!K8+'Volteo Sterling'!K9+Ranger!K8+'Equipos en Gral.'!K15</f>
        <v>159461.06</v>
      </c>
    </row>
    <row r="7" spans="2:6" x14ac:dyDescent="0.25">
      <c r="B7" s="31" t="s">
        <v>41</v>
      </c>
      <c r="C7" s="32">
        <f>'Pipa 5'!L9</f>
        <v>2927.7</v>
      </c>
    </row>
    <row r="8" spans="2:6" x14ac:dyDescent="0.25">
      <c r="B8" s="31" t="s">
        <v>42</v>
      </c>
      <c r="C8" s="32">
        <f>'Pipa 6'!L8</f>
        <v>1424.98</v>
      </c>
      <c r="E8" s="27" t="s">
        <v>108</v>
      </c>
    </row>
    <row r="9" spans="2:6" x14ac:dyDescent="0.25">
      <c r="B9" s="31" t="s">
        <v>61</v>
      </c>
      <c r="C9" s="32">
        <f>'Pipa 12'!L18</f>
        <v>120825.86</v>
      </c>
      <c r="E9" s="27" t="s">
        <v>109</v>
      </c>
      <c r="F9" s="26">
        <f>'HidroJet 1'!L7+'Pipa 12'!L7+'Guzzler 2'!L7+'Guzzler 11'!L7+'Volteo Sterling'!L7+'Equipos en Gral.'!L7</f>
        <v>72775.05</v>
      </c>
    </row>
    <row r="10" spans="2:6" x14ac:dyDescent="0.25">
      <c r="B10" t="s">
        <v>31</v>
      </c>
      <c r="C10" s="26">
        <f>'Pipa 13'!L10</f>
        <v>28973.79</v>
      </c>
      <c r="E10" s="27" t="s">
        <v>110</v>
      </c>
      <c r="F10" s="26">
        <f>'HidroJet 1'!L8+'Pipa 5'!L7+'Pipa 12'!L9+'Pipa 13'!L7+'Guzzler 2'!L8+'Guzzler 7'!L7+'Hilux Vtas.'!L7+Beat!L7+'Equipos en Gral.'!L9</f>
        <v>134736.91999999998</v>
      </c>
    </row>
    <row r="11" spans="2:6" x14ac:dyDescent="0.25">
      <c r="B11" t="s">
        <v>32</v>
      </c>
      <c r="C11" s="26">
        <f>'Guzzler 2'!L9</f>
        <v>27971.62</v>
      </c>
      <c r="E11" s="27" t="s">
        <v>111</v>
      </c>
      <c r="F11" s="26">
        <f>'HidroJet 1'!L9+'Pipa 3'!L7+'Pipa 12'!L15+'Pipa 13'!L8+'Guzzler 7'!L13+'Guzzler 11'!L8+'Volteo Sterling'!L8+'Equipos en Gral.'!L13</f>
        <v>79302.010000000009</v>
      </c>
    </row>
    <row r="12" spans="2:6" x14ac:dyDescent="0.25">
      <c r="B12" s="31" t="s">
        <v>172</v>
      </c>
      <c r="C12" s="26">
        <f>'Guzzler 7'!L14</f>
        <v>32324.3</v>
      </c>
      <c r="E12" s="27" t="s">
        <v>112</v>
      </c>
      <c r="F12" s="26">
        <f>'HidroJet 8'!L7+'Pipa 6'!L7+'Pipa 12'!L17+'Pipa 13'!L9+Beat!L8+'Equipos en Gral.'!L14</f>
        <v>66955.77</v>
      </c>
    </row>
    <row r="13" spans="2:6" x14ac:dyDescent="0.25">
      <c r="B13" t="s">
        <v>34</v>
      </c>
      <c r="C13" s="26">
        <f>'Guzzler 10'!L8</f>
        <v>0</v>
      </c>
    </row>
    <row r="14" spans="2:6" x14ac:dyDescent="0.25">
      <c r="B14" t="s">
        <v>46</v>
      </c>
      <c r="C14" s="26">
        <f>'Guzzler 11'!L10</f>
        <v>14650.240000000002</v>
      </c>
      <c r="E14" s="27"/>
    </row>
    <row r="15" spans="2:6" x14ac:dyDescent="0.25">
      <c r="B15" t="s">
        <v>57</v>
      </c>
      <c r="C15" s="26">
        <f>'Hilux Mtto.'!L8</f>
        <v>0</v>
      </c>
    </row>
    <row r="16" spans="2:6" x14ac:dyDescent="0.25">
      <c r="B16" t="s">
        <v>59</v>
      </c>
      <c r="C16" s="26">
        <f>'Hilux Vtas.'!L8</f>
        <v>5654.87</v>
      </c>
    </row>
    <row r="17" spans="2:6" x14ac:dyDescent="0.25">
      <c r="B17" t="s">
        <v>79</v>
      </c>
      <c r="C17" s="26">
        <f>'Ram RP'!L8</f>
        <v>0</v>
      </c>
    </row>
    <row r="18" spans="2:6" x14ac:dyDescent="0.25">
      <c r="B18" t="s">
        <v>58</v>
      </c>
      <c r="C18" s="26">
        <f>'NP300'!L8</f>
        <v>0</v>
      </c>
    </row>
    <row r="19" spans="2:6" x14ac:dyDescent="0.25">
      <c r="B19" t="s">
        <v>69</v>
      </c>
      <c r="C19" s="26">
        <f>Beat!L9</f>
        <v>19603.46</v>
      </c>
    </row>
    <row r="20" spans="2:6" x14ac:dyDescent="0.25">
      <c r="B20" t="s">
        <v>64</v>
      </c>
      <c r="C20" s="26">
        <f>Polo!L8</f>
        <v>0</v>
      </c>
    </row>
    <row r="21" spans="2:6" x14ac:dyDescent="0.25">
      <c r="B21" t="s">
        <v>51</v>
      </c>
      <c r="C21" s="26">
        <f>'Volteo Sterling'!L9</f>
        <v>22866</v>
      </c>
    </row>
    <row r="22" spans="2:6" x14ac:dyDescent="0.25">
      <c r="B22" t="s">
        <v>65</v>
      </c>
      <c r="C22" s="26">
        <f>Ranger!L8</f>
        <v>0</v>
      </c>
    </row>
    <row r="23" spans="2:6" x14ac:dyDescent="0.25">
      <c r="B23" t="s">
        <v>33</v>
      </c>
      <c r="C23" s="30">
        <f>'Equipos en Gral.'!L15</f>
        <v>22718.920000000002</v>
      </c>
    </row>
    <row r="24" spans="2:6" x14ac:dyDescent="0.25">
      <c r="B24" s="27" t="s">
        <v>105</v>
      </c>
      <c r="C24" s="29">
        <f>SUM(C3:C23)</f>
        <v>353769.75</v>
      </c>
    </row>
    <row r="25" spans="2:6" x14ac:dyDescent="0.25">
      <c r="B25" s="27"/>
      <c r="C25" s="29"/>
    </row>
    <row r="26" spans="2:6" x14ac:dyDescent="0.25">
      <c r="B26" s="113" t="s">
        <v>103</v>
      </c>
      <c r="C26" s="113"/>
    </row>
    <row r="27" spans="2:6" x14ac:dyDescent="0.25">
      <c r="B27" s="28" t="s">
        <v>29</v>
      </c>
      <c r="C27" s="28" t="s">
        <v>30</v>
      </c>
    </row>
    <row r="28" spans="2:6" x14ac:dyDescent="0.25">
      <c r="B28" s="31" t="s">
        <v>49</v>
      </c>
      <c r="C28" s="32">
        <f>'HidroJet 1'!L12</f>
        <v>642.69000000000005</v>
      </c>
    </row>
    <row r="29" spans="2:6" x14ac:dyDescent="0.25">
      <c r="B29" s="31" t="s">
        <v>71</v>
      </c>
      <c r="C29" s="32">
        <f>'HidroJet 8'!L12</f>
        <v>3550.92</v>
      </c>
    </row>
    <row r="30" spans="2:6" x14ac:dyDescent="0.25">
      <c r="B30" s="31" t="s">
        <v>37</v>
      </c>
      <c r="C30" s="32">
        <f>'Pipa 3'!L16</f>
        <v>14740.720000000001</v>
      </c>
      <c r="E30" s="27" t="s">
        <v>43</v>
      </c>
      <c r="F30" s="26">
        <f>'HidroJet 1'!J12+'HidroJet 8'!J12+'Pipa 3'!J16+'Pipa 4'!J10+'Pipa 5'!J11+'Pipa 6'!J16+'Pipa 12'!J20+'Pipa 13'!J12+'Guzzler 2'!J11+'Guzzler 7'!J16+'Guzzler 10'!J10+'Guzzler 11'!J16+'Hilux Mtto.'!J10+'Hilux Vtas.'!J10+'Ram RP'!J10+'NP300'!J10+Beat!J11+Polo!J10+'Volteo Sterling'!J11+Ranger!J10+'Equipos en Gral.'!J26</f>
        <v>81298.680000000008</v>
      </c>
    </row>
    <row r="31" spans="2:6" x14ac:dyDescent="0.25">
      <c r="B31" s="31" t="s">
        <v>35</v>
      </c>
      <c r="C31" s="32">
        <f>'Pipa 4'!L10</f>
        <v>0</v>
      </c>
      <c r="E31" s="27" t="s">
        <v>14</v>
      </c>
      <c r="F31" s="26">
        <f>'HidroJet 1'!K12+'HidroJet 8'!K12+'Pipa 3'!K16+'Pipa 4'!K10+'Pipa 5'!K11+'Pipa 6'!K16+'Pipa 12'!K20+'Pipa 13'!K12+'Guzzler 2'!K11+'Guzzler 7'!K16+'Guzzler 10'!K10+'Guzzler 11'!K16+'Hilux Mtto.'!K10+'Hilux Vtas.'!K10+'Ram RP'!K10+'NP300'!K10+Beat!K11+Polo!K10+'Volteo Sterling'!K11+Ranger!K10+'Equipos en Gral.'!K26</f>
        <v>32519.560000000005</v>
      </c>
    </row>
    <row r="32" spans="2:6" x14ac:dyDescent="0.25">
      <c r="B32" s="31" t="s">
        <v>41</v>
      </c>
      <c r="C32" s="32">
        <f>'Pipa 5'!L11</f>
        <v>4315.8500000000004</v>
      </c>
    </row>
    <row r="33" spans="2:6" x14ac:dyDescent="0.25">
      <c r="B33" s="31" t="s">
        <v>42</v>
      </c>
      <c r="C33" s="32">
        <f>'Pipa 6'!L16</f>
        <v>25803.58</v>
      </c>
      <c r="E33" s="27" t="s">
        <v>96</v>
      </c>
    </row>
    <row r="34" spans="2:6" x14ac:dyDescent="0.25">
      <c r="B34" s="31" t="s">
        <v>61</v>
      </c>
      <c r="C34" s="32">
        <f>'Pipa 12'!L20</f>
        <v>1752.2</v>
      </c>
      <c r="E34" s="27" t="s">
        <v>97</v>
      </c>
      <c r="F34" s="26">
        <f>'HidroJet 8'!L11+'Pipa 3'!L11+'Pipa 6'!L9+'Guzzler 2'!L10+Beat!L10</f>
        <v>6407.02</v>
      </c>
    </row>
    <row r="35" spans="2:6" x14ac:dyDescent="0.25">
      <c r="B35" t="s">
        <v>31</v>
      </c>
      <c r="C35" s="26">
        <f>'Pipa 13'!L12</f>
        <v>7319.6</v>
      </c>
      <c r="E35" s="27" t="s">
        <v>98</v>
      </c>
      <c r="F35" s="26">
        <f>'Pipa 3'!L13+'Pipa 6'!L10+'Pipa 12'!L19+'Guzzler 11'!L11+'Hilux Mtto.'!L9+Polo!L9+'Equipos en Gral.'!L16</f>
        <v>86776.87999999999</v>
      </c>
    </row>
    <row r="36" spans="2:6" x14ac:dyDescent="0.25">
      <c r="B36" t="s">
        <v>32</v>
      </c>
      <c r="C36" s="26">
        <f>'Guzzler 2'!L11</f>
        <v>361.02</v>
      </c>
      <c r="E36" s="27" t="s">
        <v>99</v>
      </c>
      <c r="F36" s="26">
        <f>'HidroJet 1'!L11+'Pipa 13'!L11+'Guzzler 11'!L14+'Equipos en Gral.'!L23</f>
        <v>12174.39</v>
      </c>
    </row>
    <row r="37" spans="2:6" x14ac:dyDescent="0.25">
      <c r="B37" t="s">
        <v>34</v>
      </c>
      <c r="C37" s="26">
        <f>'Guzzler 10'!L10</f>
        <v>0</v>
      </c>
      <c r="E37" s="27" t="s">
        <v>113</v>
      </c>
      <c r="F37" s="26">
        <f>'Pipa 3'!L15+'Pipa 5'!L10+'Pipa 6'!L14+'Equipos en Gral.'!L25</f>
        <v>8459.9499999999989</v>
      </c>
    </row>
    <row r="38" spans="2:6" x14ac:dyDescent="0.25">
      <c r="B38" t="s">
        <v>46</v>
      </c>
      <c r="C38" s="26">
        <f>'Guzzler 11'!L16</f>
        <v>37521.94</v>
      </c>
      <c r="E38" s="27"/>
    </row>
    <row r="39" spans="2:6" x14ac:dyDescent="0.25">
      <c r="B39" t="s">
        <v>57</v>
      </c>
      <c r="C39" s="26">
        <f>'Hilux Mtto.'!L10</f>
        <v>110.43</v>
      </c>
    </row>
    <row r="40" spans="2:6" x14ac:dyDescent="0.25">
      <c r="B40" t="s">
        <v>59</v>
      </c>
      <c r="C40" s="26">
        <f>'Hilux Vtas.'!L10</f>
        <v>0</v>
      </c>
    </row>
    <row r="41" spans="2:6" x14ac:dyDescent="0.25">
      <c r="B41" t="s">
        <v>79</v>
      </c>
      <c r="C41" s="26">
        <f>'Ram RP'!L10</f>
        <v>0</v>
      </c>
    </row>
    <row r="42" spans="2:6" x14ac:dyDescent="0.25">
      <c r="B42" t="s">
        <v>58</v>
      </c>
      <c r="C42" s="26">
        <f>'NP300'!L10</f>
        <v>0</v>
      </c>
    </row>
    <row r="43" spans="2:6" x14ac:dyDescent="0.25">
      <c r="B43" t="s">
        <v>69</v>
      </c>
      <c r="C43" s="26">
        <f>Beat!L11</f>
        <v>1160</v>
      </c>
    </row>
    <row r="44" spans="2:6" x14ac:dyDescent="0.25">
      <c r="B44" t="s">
        <v>64</v>
      </c>
      <c r="C44" s="26">
        <f>Polo!L10</f>
        <v>186</v>
      </c>
    </row>
    <row r="45" spans="2:6" x14ac:dyDescent="0.25">
      <c r="B45" t="s">
        <v>51</v>
      </c>
      <c r="C45" s="26">
        <f>'Volteo Sterling'!L11</f>
        <v>0</v>
      </c>
    </row>
    <row r="46" spans="2:6" x14ac:dyDescent="0.25">
      <c r="B46" t="s">
        <v>65</v>
      </c>
      <c r="C46" s="26">
        <f>Ranger!L10</f>
        <v>0</v>
      </c>
    </row>
    <row r="47" spans="2:6" x14ac:dyDescent="0.25">
      <c r="B47" t="s">
        <v>33</v>
      </c>
      <c r="C47" s="30">
        <f>'Equipos en Gral.'!L26</f>
        <v>16353.29</v>
      </c>
    </row>
    <row r="48" spans="2:6" x14ac:dyDescent="0.25">
      <c r="B48" s="27" t="s">
        <v>106</v>
      </c>
      <c r="C48" s="29">
        <f>SUM(C28:C47)</f>
        <v>113818.23999999999</v>
      </c>
    </row>
    <row r="49" spans="2:6" x14ac:dyDescent="0.25">
      <c r="B49" s="27"/>
      <c r="C49" s="29"/>
    </row>
    <row r="50" spans="2:6" x14ac:dyDescent="0.25">
      <c r="B50" s="113" t="s">
        <v>104</v>
      </c>
      <c r="C50" s="113"/>
    </row>
    <row r="51" spans="2:6" x14ac:dyDescent="0.25">
      <c r="B51" s="28" t="s">
        <v>29</v>
      </c>
      <c r="C51" s="28" t="s">
        <v>30</v>
      </c>
    </row>
    <row r="52" spans="2:6" x14ac:dyDescent="0.25">
      <c r="B52" s="31" t="s">
        <v>49</v>
      </c>
      <c r="C52" s="26">
        <f>'HidroJet 1'!L14</f>
        <v>853.4</v>
      </c>
    </row>
    <row r="53" spans="2:6" x14ac:dyDescent="0.25">
      <c r="B53" s="31" t="s">
        <v>71</v>
      </c>
      <c r="C53" s="32">
        <f>'HidroJet 8'!L14</f>
        <v>0</v>
      </c>
    </row>
    <row r="54" spans="2:6" x14ac:dyDescent="0.25">
      <c r="B54" s="31" t="s">
        <v>37</v>
      </c>
      <c r="C54" s="32">
        <f>'Pipa 3'!L18</f>
        <v>3251.64</v>
      </c>
      <c r="E54" s="27" t="s">
        <v>43</v>
      </c>
      <c r="F54" s="26">
        <f>'HidroJet 1'!J14+'HidroJet 8'!J14+'Pipa 3'!J18+'Pipa 4'!J12+'Pipa 5'!J14+'Pipa 6'!J22+'Pipa 12'!J22+'Pipa 13'!J18+'Guzzler 2'!J21+'Guzzler 7'!J22+'Guzzler 10'!J12+'Guzzler 11'!J20+'Hilux Mtto.'!J12+'Hilux Vtas.'!J12+'Ram RP'!J12+'NP300'!J12+Beat!J13+Polo!J12+'Volteo Sterling'!J15+Ranger!J12+'Equipos en Gral.'!J32</f>
        <v>127874.43</v>
      </c>
    </row>
    <row r="55" spans="2:6" x14ac:dyDescent="0.25">
      <c r="B55" s="31" t="s">
        <v>35</v>
      </c>
      <c r="C55" s="26">
        <f>'Pipa 4'!L12</f>
        <v>0</v>
      </c>
      <c r="E55" s="27" t="s">
        <v>14</v>
      </c>
      <c r="F55" s="26">
        <f>'HidroJet 1'!K14+'HidroJet 8'!K14+'Pipa 3'!K18+'Pipa 4'!K12+'Pipa 5'!K14+'Pipa 6'!K22+'Pipa 12'!K22+'Pipa 13'!K18+'Guzzler 2'!K21+'Guzzler 7'!K22+'Guzzler 10'!K12+'Guzzler 11'!K20+'Hilux Mtto.'!K12+'Hilux Vtas.'!K12+'Ram RP'!K12+'NP300'!K12+Beat!K13+Polo!K12+'Volteo Sterling'!K15+Ranger!K12+'Equipos en Gral.'!K32</f>
        <v>205909.34</v>
      </c>
    </row>
    <row r="56" spans="2:6" x14ac:dyDescent="0.25">
      <c r="B56" s="31" t="s">
        <v>41</v>
      </c>
      <c r="C56" s="32">
        <f>'Pipa 5'!L14</f>
        <v>8207</v>
      </c>
    </row>
    <row r="57" spans="2:6" x14ac:dyDescent="0.25">
      <c r="B57" s="31" t="s">
        <v>42</v>
      </c>
      <c r="C57" s="32">
        <f>'Pipa 6'!L22</f>
        <v>30454.420000000002</v>
      </c>
      <c r="E57" s="27" t="s">
        <v>96</v>
      </c>
    </row>
    <row r="58" spans="2:6" x14ac:dyDescent="0.25">
      <c r="B58" s="31" t="s">
        <v>61</v>
      </c>
      <c r="C58" s="32">
        <f>'Pipa 12'!L22</f>
        <v>279</v>
      </c>
      <c r="E58" s="27" t="s">
        <v>97</v>
      </c>
      <c r="F58" s="26">
        <f>'Pipa 6'!L17+'NP300'!L11+'Volteo Sterling'!L12</f>
        <v>8030.63</v>
      </c>
    </row>
    <row r="59" spans="2:6" x14ac:dyDescent="0.25">
      <c r="B59" t="s">
        <v>31</v>
      </c>
      <c r="C59" s="26">
        <f>'Pipa 13'!L18</f>
        <v>13103.05</v>
      </c>
      <c r="E59" s="27" t="s">
        <v>98</v>
      </c>
      <c r="F59" s="26">
        <f>'Pipa 6'!L19+'Pipa 13'!L13+'Guzzler 2'!L12+'Guzzler 7'!L17+'Guzzler 11'!L17+'Equipos en Gral.'!L27</f>
        <v>151090.81000000003</v>
      </c>
    </row>
    <row r="60" spans="2:6" x14ac:dyDescent="0.25">
      <c r="B60" t="s">
        <v>32</v>
      </c>
      <c r="C60" s="26">
        <f>'Guzzler 2'!L21</f>
        <v>213267.66999999998</v>
      </c>
      <c r="E60" s="27" t="s">
        <v>99</v>
      </c>
      <c r="F60" s="26">
        <f>'HidroJet 1'!L13+'Pipa 5'!L12+'Pipa 6'!L21+'Pipa 12'!L21+'Pipa 13'!L14+'Guzzler 2'!L13+'Equipos en Gral.'!L29</f>
        <v>31714.07</v>
      </c>
    </row>
    <row r="61" spans="2:6" x14ac:dyDescent="0.25">
      <c r="B61" s="31" t="s">
        <v>338</v>
      </c>
      <c r="C61" s="26">
        <f>'Guzzler 7'!L22</f>
        <v>26132.910000000003</v>
      </c>
      <c r="E61" s="27" t="s">
        <v>100</v>
      </c>
      <c r="F61" s="26">
        <f>'Pipa 3'!L17+'Pipa 13'!L15+'Guzzler 2'!L15+'Guzzler 7'!L21+'Volteo Sterling'!L14+'Equipos en Gral.'!L30</f>
        <v>137043.35</v>
      </c>
    </row>
    <row r="62" spans="2:6" x14ac:dyDescent="0.25">
      <c r="B62" t="s">
        <v>34</v>
      </c>
      <c r="C62" s="26">
        <f>'Guzzler 10'!L12</f>
        <v>0</v>
      </c>
      <c r="E62" s="27" t="s">
        <v>101</v>
      </c>
      <c r="F62" s="26">
        <f>'Guzzler 11'!L18+'Equipos en Gral.'!L31</f>
        <v>5904.91</v>
      </c>
    </row>
    <row r="63" spans="2:6" x14ac:dyDescent="0.25">
      <c r="B63" t="s">
        <v>46</v>
      </c>
      <c r="C63" s="26">
        <f>'Guzzler 11'!L20</f>
        <v>10831.31</v>
      </c>
    </row>
    <row r="64" spans="2:6" x14ac:dyDescent="0.25">
      <c r="B64" t="s">
        <v>57</v>
      </c>
      <c r="C64" s="26">
        <f>'Hilux Mtto.'!L12</f>
        <v>0</v>
      </c>
    </row>
    <row r="65" spans="2:6" x14ac:dyDescent="0.25">
      <c r="B65" t="s">
        <v>59</v>
      </c>
      <c r="C65" s="26">
        <f>'Hilux Vtas.'!L12</f>
        <v>0</v>
      </c>
    </row>
    <row r="66" spans="2:6" x14ac:dyDescent="0.25">
      <c r="B66" t="s">
        <v>79</v>
      </c>
      <c r="C66" s="26">
        <f>'Ram RP'!L12</f>
        <v>0</v>
      </c>
    </row>
    <row r="67" spans="2:6" x14ac:dyDescent="0.25">
      <c r="B67" t="s">
        <v>58</v>
      </c>
      <c r="C67" s="26">
        <f>'NP300'!L12</f>
        <v>754</v>
      </c>
    </row>
    <row r="68" spans="2:6" x14ac:dyDescent="0.25">
      <c r="B68" t="s">
        <v>69</v>
      </c>
      <c r="C68" s="26">
        <f>Beat!L13</f>
        <v>0</v>
      </c>
    </row>
    <row r="69" spans="2:6" x14ac:dyDescent="0.25">
      <c r="B69" t="s">
        <v>64</v>
      </c>
      <c r="C69" s="26">
        <f>Polo!L12</f>
        <v>0</v>
      </c>
    </row>
    <row r="70" spans="2:6" x14ac:dyDescent="0.25">
      <c r="B70" t="s">
        <v>51</v>
      </c>
      <c r="C70" s="26">
        <f>'Volteo Sterling'!L15</f>
        <v>5150</v>
      </c>
    </row>
    <row r="71" spans="2:6" x14ac:dyDescent="0.25">
      <c r="B71" t="s">
        <v>65</v>
      </c>
      <c r="C71" s="26">
        <f>Ranger!L12</f>
        <v>0</v>
      </c>
    </row>
    <row r="72" spans="2:6" x14ac:dyDescent="0.25">
      <c r="B72" t="s">
        <v>33</v>
      </c>
      <c r="C72" s="30">
        <f>'Equipos en Gral.'!L32</f>
        <v>21499.370000000003</v>
      </c>
    </row>
    <row r="73" spans="2:6" x14ac:dyDescent="0.25">
      <c r="B73" s="27" t="s">
        <v>107</v>
      </c>
      <c r="C73" s="62">
        <f>SUM(C52:C72)</f>
        <v>333783.76999999996</v>
      </c>
    </row>
    <row r="74" spans="2:6" x14ac:dyDescent="0.25">
      <c r="B74" s="27"/>
      <c r="C74" s="29"/>
    </row>
    <row r="75" spans="2:6" x14ac:dyDescent="0.25">
      <c r="B75" s="113" t="s">
        <v>80</v>
      </c>
      <c r="C75" s="113"/>
    </row>
    <row r="76" spans="2:6" x14ac:dyDescent="0.25">
      <c r="B76" s="28" t="s">
        <v>29</v>
      </c>
      <c r="C76" s="28" t="s">
        <v>30</v>
      </c>
    </row>
    <row r="77" spans="2:6" x14ac:dyDescent="0.25">
      <c r="B77" s="31" t="s">
        <v>49</v>
      </c>
      <c r="C77" s="32">
        <f>'HidroJet 1'!L16</f>
        <v>955</v>
      </c>
    </row>
    <row r="78" spans="2:6" x14ac:dyDescent="0.25">
      <c r="B78" s="31" t="s">
        <v>71</v>
      </c>
      <c r="C78" s="32">
        <f>'HidroJet 8'!L18</f>
        <v>18592.669999999998</v>
      </c>
    </row>
    <row r="79" spans="2:6" x14ac:dyDescent="0.25">
      <c r="B79" s="31" t="s">
        <v>507</v>
      </c>
      <c r="C79" s="32">
        <f>'B. GLOBAL'!L13</f>
        <v>13970.710000000001</v>
      </c>
    </row>
    <row r="80" spans="2:6" x14ac:dyDescent="0.25">
      <c r="B80" s="31" t="s">
        <v>37</v>
      </c>
      <c r="C80" s="32">
        <f>'Pipa 3'!L21</f>
        <v>252.93</v>
      </c>
      <c r="E80" s="27" t="s">
        <v>43</v>
      </c>
      <c r="F80" s="26">
        <f>'HidroJet 1'!J16+'HidroJet 8'!J18+'B. GLOBAL'!J17+'Pipa 3'!J21+'Pipa 4'!J14+'Pipa 5'!J19+'Pipa 6'!J26+'Pipa 12'!J24+'Pipa 13'!J30+'Guzzler 2'!J35+'Guzzler 7'!J29+'Guzzler 10'!J14+'Guzzler 11'!J25+'Hilux Mtto.'!J15+'Hilux Vtas.'!J14+'Ram RP'!J14+'NP300'!J18+Beat!J16+Polo!J14+Avenger!J16+'Volteo Sterling'!J18+Ranger!J15+'Equipos en Gral.'!J47</f>
        <v>108072.75000000001</v>
      </c>
    </row>
    <row r="81" spans="2:6" x14ac:dyDescent="0.25">
      <c r="B81" s="31" t="s">
        <v>35</v>
      </c>
      <c r="C81" s="32">
        <f>'Pipa 4'!L14</f>
        <v>0</v>
      </c>
      <c r="E81" s="27" t="s">
        <v>14</v>
      </c>
      <c r="F81" s="26">
        <f>'HidroJet 1'!K16+'HidroJet 8'!K18+'B. GLOBAL'!K17+'Pipa 3'!K21+'Pipa 4'!K14+'Pipa 5'!K19+'Pipa 6'!K26+'Pipa 12'!K24+'Pipa 13'!K30+'Guzzler 2'!K35+'Guzzler 7'!K29+'Guzzler 10'!K14+'Guzzler 11'!K25+'Hilux Mtto.'!K15+'Hilux Vtas.'!K14+'Ram RP'!K14+'NP300'!K18+Beat!K16+Polo!K14+Avenger!K16+'Volteo Sterling'!K18+Ranger!K15+'Equipos en Gral.'!K47</f>
        <v>74536.28</v>
      </c>
    </row>
    <row r="82" spans="2:6" x14ac:dyDescent="0.25">
      <c r="B82" s="31" t="s">
        <v>41</v>
      </c>
      <c r="C82" s="32">
        <f>'Pipa 5'!L19</f>
        <v>11117.109999999999</v>
      </c>
    </row>
    <row r="83" spans="2:6" x14ac:dyDescent="0.25">
      <c r="B83" s="31" t="s">
        <v>42</v>
      </c>
      <c r="C83" s="32">
        <f>'Pipa 6'!L26</f>
        <v>3363.16</v>
      </c>
      <c r="E83" s="27" t="s">
        <v>114</v>
      </c>
      <c r="F83" s="26">
        <f>'HidroJet 8'!L15+'Guzzler 11'!L21+'Equipos en Gral.'!L33+Avenger!L14</f>
        <v>20298.11</v>
      </c>
    </row>
    <row r="84" spans="2:6" x14ac:dyDescent="0.25">
      <c r="B84" s="31" t="s">
        <v>61</v>
      </c>
      <c r="C84" s="32">
        <f>'Pipa 12'!L24</f>
        <v>0</v>
      </c>
      <c r="E84" s="27" t="s">
        <v>115</v>
      </c>
      <c r="F84" s="26">
        <f>'HidroJet 8'!L16+'Guzzler 2'!L22+'Pipa 6'!L23+'Pipa 13'!L19+'Volteo Sterling'!L16+'Equipos en Gral.'!L37</f>
        <v>56314.13</v>
      </c>
    </row>
    <row r="85" spans="2:6" x14ac:dyDescent="0.25">
      <c r="B85" t="s">
        <v>31</v>
      </c>
      <c r="C85" s="26">
        <f>'Pipa 13'!L30</f>
        <v>26058.920000000002</v>
      </c>
      <c r="E85" s="27" t="s">
        <v>116</v>
      </c>
      <c r="F85" s="26">
        <f>'Volteo Sterling'!L17+'Equipos en Gral.'!L38+'Guzzler 2'!L29+'HidroJet 1'!L15+'Pipa 6'!L25</f>
        <v>6324.25</v>
      </c>
    </row>
    <row r="86" spans="2:6" x14ac:dyDescent="0.25">
      <c r="B86" t="s">
        <v>32</v>
      </c>
      <c r="C86" s="26">
        <f>'Guzzler 2'!L35</f>
        <v>23098.07</v>
      </c>
      <c r="E86" s="27" t="s">
        <v>117</v>
      </c>
      <c r="F86" s="26">
        <f>Beat!L14+'Guzzler 2'!L31+'Guzzler 7'!L23+'Equipos en Gral.'!L40+'Pipa 3'!L19+'Pipa 13'!L21+'Pipa 5'!L15+Polo!L13+'Volteo Sterling'!L20+Ranger!L13</f>
        <v>79653.23</v>
      </c>
    </row>
    <row r="87" spans="2:6" x14ac:dyDescent="0.25">
      <c r="B87" s="31" t="s">
        <v>338</v>
      </c>
      <c r="C87" s="26">
        <f>'Guzzler 7'!L29</f>
        <v>17546.400000000001</v>
      </c>
      <c r="E87" s="27" t="s">
        <v>118</v>
      </c>
      <c r="F87" s="26">
        <f>'Pipa 13'!L24+'B. GLOBAL'!L13+'Equipos en Gral.'!L45</f>
        <v>22571.31</v>
      </c>
    </row>
    <row r="88" spans="2:6" x14ac:dyDescent="0.25">
      <c r="B88" t="s">
        <v>34</v>
      </c>
      <c r="C88" s="26">
        <f>'Guzzler 10'!L14</f>
        <v>0</v>
      </c>
    </row>
    <row r="89" spans="2:6" x14ac:dyDescent="0.25">
      <c r="B89" t="s">
        <v>46</v>
      </c>
      <c r="C89" s="26">
        <f>'Guzzler 11'!L25</f>
        <v>6525.94</v>
      </c>
      <c r="E89" s="27"/>
    </row>
    <row r="90" spans="2:6" x14ac:dyDescent="0.25">
      <c r="B90" t="s">
        <v>57</v>
      </c>
      <c r="C90" s="26">
        <f>'Hilux Mtto.'!L15</f>
        <v>0</v>
      </c>
    </row>
    <row r="91" spans="2:6" x14ac:dyDescent="0.25">
      <c r="B91" t="s">
        <v>59</v>
      </c>
      <c r="C91" s="26">
        <f>'Hilux Vtas.'!L14</f>
        <v>0</v>
      </c>
    </row>
    <row r="92" spans="2:6" x14ac:dyDescent="0.25">
      <c r="B92" t="s">
        <v>79</v>
      </c>
      <c r="C92" s="26">
        <f>'Ram RP'!L14</f>
        <v>0</v>
      </c>
    </row>
    <row r="93" spans="2:6" x14ac:dyDescent="0.25">
      <c r="B93" t="s">
        <v>58</v>
      </c>
      <c r="C93" s="26">
        <f>'NP300'!L18</f>
        <v>0</v>
      </c>
    </row>
    <row r="94" spans="2:6" x14ac:dyDescent="0.25">
      <c r="B94" t="s">
        <v>69</v>
      </c>
      <c r="C94" s="26">
        <f>Beat!L16</f>
        <v>438</v>
      </c>
    </row>
    <row r="95" spans="2:6" x14ac:dyDescent="0.25">
      <c r="B95" t="s">
        <v>64</v>
      </c>
      <c r="C95" s="26">
        <f>Polo!L14</f>
        <v>3580.28</v>
      </c>
    </row>
    <row r="96" spans="2:6" x14ac:dyDescent="0.25">
      <c r="B96" t="s">
        <v>400</v>
      </c>
      <c r="C96" s="26">
        <f>Avenger!L16</f>
        <v>1299</v>
      </c>
    </row>
    <row r="97" spans="2:6" x14ac:dyDescent="0.25">
      <c r="B97" t="s">
        <v>51</v>
      </c>
      <c r="C97" s="26">
        <f>'Volteo Sterling'!L18</f>
        <v>10600</v>
      </c>
    </row>
    <row r="98" spans="2:6" x14ac:dyDescent="0.25">
      <c r="B98" t="s">
        <v>65</v>
      </c>
      <c r="C98" s="26">
        <f>Ranger!L15</f>
        <v>5358</v>
      </c>
    </row>
    <row r="99" spans="2:6" x14ac:dyDescent="0.25">
      <c r="B99" t="s">
        <v>33</v>
      </c>
      <c r="C99" s="30">
        <f>'Equipos en Gral.'!L47</f>
        <v>39852.839999999997</v>
      </c>
    </row>
    <row r="100" spans="2:6" x14ac:dyDescent="0.25">
      <c r="B100" s="27" t="s">
        <v>83</v>
      </c>
      <c r="C100" s="29">
        <f>SUM(C77:C99)</f>
        <v>182609.03</v>
      </c>
    </row>
    <row r="101" spans="2:6" x14ac:dyDescent="0.25">
      <c r="B101" s="27"/>
      <c r="C101" s="29"/>
    </row>
    <row r="102" spans="2:6" x14ac:dyDescent="0.25">
      <c r="B102" s="113" t="s">
        <v>81</v>
      </c>
      <c r="C102" s="113"/>
    </row>
    <row r="103" spans="2:6" x14ac:dyDescent="0.25">
      <c r="B103" s="28" t="s">
        <v>29</v>
      </c>
      <c r="C103" s="28" t="s">
        <v>30</v>
      </c>
    </row>
    <row r="104" spans="2:6" x14ac:dyDescent="0.25">
      <c r="B104" s="31" t="s">
        <v>49</v>
      </c>
      <c r="C104" s="32">
        <f>'HidroJet 1'!L18</f>
        <v>642.66999999999996</v>
      </c>
    </row>
    <row r="105" spans="2:6" x14ac:dyDescent="0.25">
      <c r="B105" s="31" t="s">
        <v>71</v>
      </c>
      <c r="C105" s="32">
        <f>'HidroJet 8'!L20</f>
        <v>0</v>
      </c>
    </row>
    <row r="106" spans="2:6" x14ac:dyDescent="0.25">
      <c r="B106" s="31" t="s">
        <v>522</v>
      </c>
      <c r="C106" s="32">
        <f>'HidroJet 14'!L20</f>
        <v>8686.3900000000012</v>
      </c>
    </row>
    <row r="107" spans="2:6" x14ac:dyDescent="0.25">
      <c r="B107" s="31" t="s">
        <v>507</v>
      </c>
      <c r="C107" s="32">
        <f>'B. GLOBAL'!L23</f>
        <v>16426.84</v>
      </c>
    </row>
    <row r="108" spans="2:6" x14ac:dyDescent="0.25">
      <c r="B108" s="31" t="s">
        <v>37</v>
      </c>
      <c r="C108" s="32">
        <f>'Pipa 3'!L23</f>
        <v>1284.6300000000001</v>
      </c>
      <c r="E108" s="27" t="s">
        <v>43</v>
      </c>
      <c r="F108" s="26">
        <f>'HidroJet 1'!J18+'HidroJet 8'!J20+'HidroJet 14'!J20+'B. GLOBAL'!J23+'Pipa 3'!J23+'Pipa 4'!J16+'Pipa 5'!J22+'Pipa 6'!J28+'Pipa 12'!J26+'Pipa 13'!J36+'Guzzler 2'!J37+'Guzzler 7'!J34+'Guzzler 10'!J16+'Guzzler 11'!J27+Hiace!J21+'Hilux Mtto.'!J18+'Hilux Vtas.'!J16+'Ram RP'!J16+'NP300'!J20+Beat!J18+Polo!J17+Avenger!J18+'Volteo Sterling'!J22+Ranger!J17+'Equipos en Gral.'!J56</f>
        <v>37517.710000000006</v>
      </c>
    </row>
    <row r="109" spans="2:6" x14ac:dyDescent="0.25">
      <c r="B109" s="31" t="s">
        <v>35</v>
      </c>
      <c r="C109" s="32">
        <f>'Pipa 4'!L16</f>
        <v>730.8</v>
      </c>
      <c r="E109" s="27" t="s">
        <v>14</v>
      </c>
      <c r="F109" s="26">
        <f>'HidroJet 1'!K18+'HidroJet 8'!K20+'HidroJet 14'!K20+'B. GLOBAL'!K23+'Pipa 3'!K23+'Pipa 4'!K16+'Pipa 5'!K22+'Pipa 6'!K28+'Pipa 12'!K26+'Pipa 13'!K36+'Guzzler 2'!K37+'Guzzler 7'!K34+'Guzzler 10'!K16+'Guzzler 11'!K27+Hiace!K21+'Hilux Mtto.'!K18+'Hilux Vtas.'!K16+'Ram RP'!K16+'NP300'!K20+Beat!K18+Polo!K17+Avenger!K18+'Volteo Sterling'!K22+Ranger!K17+'Equipos en Gral.'!K56</f>
        <v>85342.79</v>
      </c>
    </row>
    <row r="110" spans="2:6" x14ac:dyDescent="0.25">
      <c r="B110" s="31" t="s">
        <v>41</v>
      </c>
      <c r="C110" s="32">
        <f>'Pipa 5'!L22</f>
        <v>18212</v>
      </c>
    </row>
    <row r="111" spans="2:6" x14ac:dyDescent="0.25">
      <c r="B111" s="31" t="s">
        <v>42</v>
      </c>
      <c r="C111" s="32">
        <f>'Pipa 6'!L28</f>
        <v>1284.6300000000001</v>
      </c>
      <c r="E111" s="27" t="s">
        <v>119</v>
      </c>
      <c r="F111" s="26">
        <f>'HidroJet 14'!L15+'B. GLOBAL'!L18+'Equipos en Gral.'!L48</f>
        <v>5835.75</v>
      </c>
    </row>
    <row r="112" spans="2:6" x14ac:dyDescent="0.25">
      <c r="B112" s="31" t="s">
        <v>61</v>
      </c>
      <c r="C112" s="32">
        <f>'Pipa 12'!L26</f>
        <v>0</v>
      </c>
      <c r="E112" s="27" t="s">
        <v>120</v>
      </c>
      <c r="F112" s="26">
        <f>'HidroJet 14'!L16+'B. GLOBAL'!L21+'Pipa 13'!L31+'Guzzler 7'!L30+Hiace!L19+'Hilux Mtto.'!L16+'Volteo Sterling'!L19+'Equipos en Gral.'!L50</f>
        <v>67400.210000000006</v>
      </c>
    </row>
    <row r="113" spans="2:6" x14ac:dyDescent="0.25">
      <c r="B113" t="s">
        <v>31</v>
      </c>
      <c r="C113" s="26">
        <f>'Pipa 13'!L36</f>
        <v>31424.06</v>
      </c>
      <c r="E113" s="27" t="s">
        <v>121</v>
      </c>
      <c r="F113" s="26">
        <f>'HidroJet 1'!L17+'HidroJet 14'!L19+'Pipa 5'!L20+'Pipa 13'!L33+'Equipos en Gral.'!L53</f>
        <v>36023.550000000003</v>
      </c>
    </row>
    <row r="114" spans="2:6" x14ac:dyDescent="0.25">
      <c r="B114" t="s">
        <v>32</v>
      </c>
      <c r="C114" s="26">
        <f>'Guzzler 2'!L37</f>
        <v>0</v>
      </c>
      <c r="E114" s="27" t="s">
        <v>122</v>
      </c>
      <c r="F114" s="26">
        <f>'Pipa 13'!L35+'Equipos en Gral.'!L54+'Volteo Sterling'!L20</f>
        <v>4071.23</v>
      </c>
    </row>
    <row r="115" spans="2:6" x14ac:dyDescent="0.25">
      <c r="B115" s="31" t="s">
        <v>172</v>
      </c>
      <c r="C115" s="26">
        <f>'Guzzler 7'!L34</f>
        <v>9097.2099999999991</v>
      </c>
      <c r="E115" s="27" t="s">
        <v>123</v>
      </c>
      <c r="F115" s="26">
        <f>'Pipa 3'!L22+'Pipa 4'!L15+'Pipa 6'!L27+'Guzzler 7'!L32+Polo!L15+'Equipos en Gral.'!L55</f>
        <v>9529.76</v>
      </c>
    </row>
    <row r="116" spans="2:6" x14ac:dyDescent="0.25">
      <c r="B116" t="s">
        <v>34</v>
      </c>
      <c r="C116" s="26">
        <f>'Guzzler 10'!L16</f>
        <v>0</v>
      </c>
      <c r="E116" s="27"/>
    </row>
    <row r="117" spans="2:6" x14ac:dyDescent="0.25">
      <c r="B117" t="s">
        <v>46</v>
      </c>
      <c r="C117" s="26">
        <f>'Guzzler 11'!L27</f>
        <v>0</v>
      </c>
    </row>
    <row r="118" spans="2:6" x14ac:dyDescent="0.25">
      <c r="B118" t="s">
        <v>537</v>
      </c>
      <c r="C118" s="26">
        <f>Hiace!L21</f>
        <v>7838.6900000000005</v>
      </c>
    </row>
    <row r="119" spans="2:6" x14ac:dyDescent="0.25">
      <c r="B119" t="s">
        <v>57</v>
      </c>
      <c r="C119" s="26">
        <f>'Hilux Mtto.'!L18</f>
        <v>5569.19</v>
      </c>
    </row>
    <row r="120" spans="2:6" x14ac:dyDescent="0.25">
      <c r="B120" t="s">
        <v>59</v>
      </c>
      <c r="C120" s="26">
        <f>'Hilux Vtas.'!L16</f>
        <v>0</v>
      </c>
    </row>
    <row r="121" spans="2:6" x14ac:dyDescent="0.25">
      <c r="B121" t="s">
        <v>79</v>
      </c>
      <c r="C121" s="26">
        <f>'Ram RP'!L16</f>
        <v>0</v>
      </c>
    </row>
    <row r="122" spans="2:6" x14ac:dyDescent="0.25">
      <c r="B122" t="s">
        <v>58</v>
      </c>
      <c r="C122" s="26">
        <f>'NP300'!L20</f>
        <v>0</v>
      </c>
    </row>
    <row r="123" spans="2:6" x14ac:dyDescent="0.25">
      <c r="B123" t="s">
        <v>69</v>
      </c>
      <c r="C123" s="26">
        <f>Beat!L18</f>
        <v>0</v>
      </c>
    </row>
    <row r="124" spans="2:6" x14ac:dyDescent="0.25">
      <c r="B124" t="s">
        <v>64</v>
      </c>
      <c r="C124" s="26">
        <f>Polo!L17</f>
        <v>1599.5</v>
      </c>
    </row>
    <row r="125" spans="2:6" x14ac:dyDescent="0.25">
      <c r="B125" t="s">
        <v>51</v>
      </c>
      <c r="C125" s="26">
        <f>'Volteo Sterling'!L22</f>
        <v>3392</v>
      </c>
    </row>
    <row r="126" spans="2:6" x14ac:dyDescent="0.25">
      <c r="B126" t="s">
        <v>65</v>
      </c>
      <c r="C126" s="26">
        <f>Ranger!L17</f>
        <v>0</v>
      </c>
    </row>
    <row r="127" spans="2:6" x14ac:dyDescent="0.25">
      <c r="B127" t="s">
        <v>33</v>
      </c>
      <c r="C127" s="30">
        <f>'Equipos en Gral.'!L56</f>
        <v>16671.89</v>
      </c>
    </row>
    <row r="128" spans="2:6" x14ac:dyDescent="0.25">
      <c r="B128" s="27" t="s">
        <v>84</v>
      </c>
      <c r="C128" s="29">
        <f>SUM(C104:C127)</f>
        <v>122860.50000000001</v>
      </c>
    </row>
    <row r="129" spans="2:6" x14ac:dyDescent="0.25">
      <c r="B129" s="27"/>
      <c r="C129" s="29"/>
    </row>
    <row r="130" spans="2:6" x14ac:dyDescent="0.25">
      <c r="B130" s="113" t="s">
        <v>82</v>
      </c>
      <c r="C130" s="113"/>
    </row>
    <row r="131" spans="2:6" x14ac:dyDescent="0.25">
      <c r="B131" s="28" t="s">
        <v>29</v>
      </c>
      <c r="C131" s="28" t="s">
        <v>30</v>
      </c>
    </row>
    <row r="132" spans="2:6" x14ac:dyDescent="0.25">
      <c r="B132" s="31" t="s">
        <v>49</v>
      </c>
      <c r="C132" s="32">
        <f>'HidroJet 1'!L22</f>
        <v>2513.9899999999998</v>
      </c>
    </row>
    <row r="133" spans="2:6" x14ac:dyDescent="0.25">
      <c r="B133" s="31" t="s">
        <v>71</v>
      </c>
      <c r="C133" s="32">
        <f>'HidroJet 8'!L22</f>
        <v>0</v>
      </c>
      <c r="E133" s="27" t="s">
        <v>43</v>
      </c>
      <c r="F133" s="26">
        <f>'HidroJet 1'!J22+'HidroJet 8'!J22+'HidroJet 14'!J26+'B. GLOBAL'!J25+'B TENNAT M30'!J8+'Pipa 3'!J29+'Pipa 4'!J22+'Pipa 5'!J25+'Pipa 6'!J33+'Pipa 12'!J28+'Pipa 13'!J38+'Guzzler 2'!J41+'Guzzler 7'!J39+'Guzzler 10'!J18+'Guzzler 11'!J29+Hiace!J23+'Hilux Mtto.'!J20+'Hilux Vtas.'!J18+'Ram RP'!J18+'NP300'!J25+Beat!J20+Polo!J22+Avenger!J20+'Volteo Sterling'!J25+Ranger!J19+'Equipos en Gral.'!J70</f>
        <v>109797.81999999999</v>
      </c>
    </row>
    <row r="134" spans="2:6" x14ac:dyDescent="0.25">
      <c r="B134" s="31" t="s">
        <v>610</v>
      </c>
      <c r="C134" s="32">
        <f>'HidroJet 14'!L26</f>
        <v>11566.39</v>
      </c>
      <c r="E134" s="27" t="s">
        <v>14</v>
      </c>
      <c r="F134" s="26">
        <f>'HidroJet 1'!K22+'HidroJet 8'!K22+'HidroJet 14'!K26+'B. GLOBAL'!K25+'Pipa 3'!K29+'Pipa 4'!K22+'Pipa 5'!K25+'Pipa 6'!K33+'Pipa 12'!K28+'Pipa 13'!K38+'Guzzler 2'!K41+'Guzzler 7'!K39+'Guzzler 10'!K18+'Guzzler 11'!K29+Hiace!K23+'Hilux Mtto.'!K20+'Hilux Vtas.'!K18+'Ram RP'!K18+'NP300'!K25+Beat!K20+Polo!K22+Avenger!K20+'Volteo Sterling'!K25+Ranger!K19+'Equipos en Gral.'!K70</f>
        <v>85334.14</v>
      </c>
    </row>
    <row r="135" spans="2:6" x14ac:dyDescent="0.25">
      <c r="B135" s="31" t="s">
        <v>609</v>
      </c>
      <c r="C135" s="32">
        <f>'B. GLOBAL'!L25</f>
        <v>4535.6000000000004</v>
      </c>
      <c r="E135" s="27"/>
      <c r="F135" s="65">
        <f>SUM(F133:F134)</f>
        <v>195131.96</v>
      </c>
    </row>
    <row r="136" spans="2:6" x14ac:dyDescent="0.25">
      <c r="B136" s="31" t="s">
        <v>707</v>
      </c>
      <c r="C136" s="32">
        <f>'B TENNAT M30'!L8</f>
        <v>2925.24</v>
      </c>
      <c r="E136" s="27"/>
      <c r="F136" s="26"/>
    </row>
    <row r="137" spans="2:6" x14ac:dyDescent="0.25">
      <c r="B137" s="31" t="s">
        <v>37</v>
      </c>
      <c r="C137" s="32">
        <f>'Pipa 3'!L29</f>
        <v>32713.09</v>
      </c>
      <c r="F137" s="26"/>
    </row>
    <row r="138" spans="2:6" x14ac:dyDescent="0.25">
      <c r="B138" s="31" t="s">
        <v>35</v>
      </c>
      <c r="C138" s="32">
        <f>'Pipa 4'!L22</f>
        <v>452.4</v>
      </c>
    </row>
    <row r="139" spans="2:6" x14ac:dyDescent="0.25">
      <c r="B139" s="31" t="s">
        <v>41</v>
      </c>
      <c r="C139" s="32">
        <f>'Pipa 5'!L25</f>
        <v>5380</v>
      </c>
      <c r="E139" s="27" t="s">
        <v>124</v>
      </c>
      <c r="F139" s="26">
        <f>'Pipa 5'!L23+'Pipa 3'!L24+'Guzzler 2'!L38+'Guzzler 7'!L35+'NP300'!L21+Polo!L18+'Equipos en Gral.'!L57</f>
        <v>35395.64</v>
      </c>
    </row>
    <row r="140" spans="2:6" x14ac:dyDescent="0.25">
      <c r="B140" s="31" t="s">
        <v>42</v>
      </c>
      <c r="C140" s="32">
        <f>'Pipa 6'!L33</f>
        <v>53357.4</v>
      </c>
      <c r="E140" s="27" t="s">
        <v>125</v>
      </c>
      <c r="F140" s="26">
        <f>'HidroJet 1'!L19+'HidroJet 14'!L21+'Pipa 6'!L29+'Hilux Mtto.'!L19+'Hilux Vtas.'!L17+'Volteo Sterling'!L23+'Equipos en Gral.'!L63</f>
        <v>29668.18</v>
      </c>
    </row>
    <row r="141" spans="2:6" x14ac:dyDescent="0.25">
      <c r="B141" s="31" t="s">
        <v>61</v>
      </c>
      <c r="C141" s="32">
        <f>'Pipa 12'!L28</f>
        <v>0</v>
      </c>
      <c r="E141" s="27" t="s">
        <v>126</v>
      </c>
      <c r="F141" s="26">
        <f>'HidroJet 1'!L20+'HidroJet 14'!L22+'Pipa 3'!L25+'Pipa 4'!L17+'Pipa 6'!L30+'Guzzler 7'!L36+Polo!L19+'Volteo Sterling'!L24+'Equipos en Gral.'!L66</f>
        <v>79144.419999999984</v>
      </c>
    </row>
    <row r="142" spans="2:6" x14ac:dyDescent="0.25">
      <c r="B142" t="s">
        <v>31</v>
      </c>
      <c r="C142" s="26">
        <f>'Pipa 13'!L38</f>
        <v>0</v>
      </c>
      <c r="E142" s="27" t="s">
        <v>127</v>
      </c>
      <c r="F142" s="26">
        <f>'HidroJet 14'!L23+'Pipa 3'!L26+'B. GLOBAL'!L24+'B TENNAT M30'!L7+'Guzzler 7'!L37+'Equipos en Gral.'!L67</f>
        <v>45228.55</v>
      </c>
    </row>
    <row r="143" spans="2:6" x14ac:dyDescent="0.25">
      <c r="B143" t="s">
        <v>32</v>
      </c>
      <c r="C143" s="26">
        <f>'Guzzler 2'!L41</f>
        <v>893.2</v>
      </c>
      <c r="E143" s="27" t="s">
        <v>128</v>
      </c>
      <c r="F143" s="26">
        <f>'Equipos en Gral.'!L68</f>
        <v>5695.17</v>
      </c>
    </row>
    <row r="144" spans="2:6" x14ac:dyDescent="0.25">
      <c r="B144" s="31" t="s">
        <v>338</v>
      </c>
      <c r="C144" s="26">
        <f>'Guzzler 7'!L39</f>
        <v>8272.3700000000008</v>
      </c>
      <c r="E144" s="27"/>
      <c r="F144" s="65">
        <f>SUM(F139:F143)</f>
        <v>195131.96</v>
      </c>
    </row>
    <row r="145" spans="2:5" x14ac:dyDescent="0.25">
      <c r="B145" t="s">
        <v>34</v>
      </c>
      <c r="C145" s="26">
        <f>'Guzzler 10'!L18</f>
        <v>0</v>
      </c>
      <c r="E145" s="27"/>
    </row>
    <row r="146" spans="2:5" x14ac:dyDescent="0.25">
      <c r="B146" t="s">
        <v>46</v>
      </c>
      <c r="C146" s="26">
        <f>'Guzzler 11'!L29</f>
        <v>0</v>
      </c>
    </row>
    <row r="147" spans="2:5" x14ac:dyDescent="0.25">
      <c r="B147" t="s">
        <v>537</v>
      </c>
      <c r="C147" s="26">
        <f>Hiace!L23</f>
        <v>0</v>
      </c>
    </row>
    <row r="148" spans="2:5" x14ac:dyDescent="0.25">
      <c r="B148" t="s">
        <v>57</v>
      </c>
      <c r="C148" s="26">
        <f>'Hilux Mtto.'!L20</f>
        <v>1758.34</v>
      </c>
    </row>
    <row r="149" spans="2:5" x14ac:dyDescent="0.25">
      <c r="B149" t="s">
        <v>59</v>
      </c>
      <c r="C149" s="26">
        <f>'Hilux Vtas.'!L18</f>
        <v>1758.34</v>
      </c>
    </row>
    <row r="150" spans="2:5" x14ac:dyDescent="0.25">
      <c r="B150" t="s">
        <v>79</v>
      </c>
      <c r="C150" s="26">
        <f>'Ram RP'!L18</f>
        <v>0</v>
      </c>
    </row>
    <row r="151" spans="2:5" x14ac:dyDescent="0.25">
      <c r="B151" t="s">
        <v>58</v>
      </c>
      <c r="C151" s="26">
        <f>'NP300'!L25</f>
        <v>4624.72</v>
      </c>
    </row>
    <row r="152" spans="2:5" x14ac:dyDescent="0.25">
      <c r="B152" t="s">
        <v>69</v>
      </c>
      <c r="C152" s="26">
        <f>Beat!L20</f>
        <v>0</v>
      </c>
    </row>
    <row r="153" spans="2:5" x14ac:dyDescent="0.25">
      <c r="B153" t="s">
        <v>607</v>
      </c>
      <c r="C153" s="26">
        <f>Avenger!L20</f>
        <v>0</v>
      </c>
    </row>
    <row r="154" spans="2:5" x14ac:dyDescent="0.25">
      <c r="B154" t="s">
        <v>64</v>
      </c>
      <c r="C154" s="26">
        <f>Polo!L22</f>
        <v>14676.869999999999</v>
      </c>
    </row>
    <row r="155" spans="2:5" x14ac:dyDescent="0.25">
      <c r="B155" t="s">
        <v>51</v>
      </c>
      <c r="C155" s="26">
        <f>'Volteo Sterling'!L25</f>
        <v>6563</v>
      </c>
    </row>
    <row r="156" spans="2:5" x14ac:dyDescent="0.25">
      <c r="B156" t="s">
        <v>65</v>
      </c>
      <c r="C156" s="26">
        <f>Ranger!L19</f>
        <v>0</v>
      </c>
    </row>
    <row r="157" spans="2:5" x14ac:dyDescent="0.25">
      <c r="B157" t="s">
        <v>33</v>
      </c>
      <c r="C157" s="30">
        <f>'Equipos en Gral.'!L70</f>
        <v>43141.009999999995</v>
      </c>
    </row>
    <row r="158" spans="2:5" x14ac:dyDescent="0.25">
      <c r="B158" s="27" t="s">
        <v>85</v>
      </c>
      <c r="C158" s="65">
        <f>SUM(C132:C157)</f>
        <v>195131.95999999996</v>
      </c>
    </row>
    <row r="160" spans="2:5" x14ac:dyDescent="0.25">
      <c r="B160" s="113" t="s">
        <v>53</v>
      </c>
      <c r="C160" s="113"/>
    </row>
    <row r="161" spans="2:6" x14ac:dyDescent="0.25">
      <c r="B161" s="28" t="s">
        <v>29</v>
      </c>
      <c r="C161" s="28" t="s">
        <v>30</v>
      </c>
    </row>
    <row r="162" spans="2:6" x14ac:dyDescent="0.25">
      <c r="B162" s="31" t="s">
        <v>49</v>
      </c>
      <c r="C162" s="32">
        <f>'HidroJet 1'!L28</f>
        <v>43276.28</v>
      </c>
    </row>
    <row r="163" spans="2:6" x14ac:dyDescent="0.25">
      <c r="B163" s="31" t="s">
        <v>71</v>
      </c>
      <c r="C163" s="32">
        <f>'HidroJet 8'!L28</f>
        <v>0</v>
      </c>
      <c r="E163" s="27" t="s">
        <v>43</v>
      </c>
      <c r="F163" s="26">
        <f>'HidroJet 1'!J28+'HidroJet 8'!J28+'HidroJet 14'!J32+'B. GLOBAL'!J37+'B. JOHNSTON'!J21+'B TENNAT M30'!J16+'Pipa 3'!J35+'Pipa 4'!J28+'Pipa 5'!J31+'Pipa 6'!J39+'Pipa 12'!J34+'Pipa 13'!J44+'Guzzler 2'!J49+'Guzzler 7'!J45+'Guzzler 10'!J24+'Guzzler 11'!J35+Hiace!J29+'Hilux Mtto.'!J26+'Hilux Vtas.'!J24+'Ram RP'!J24+'NP300'!J31+Beat!J26+Polo!J28+Avenger!J26+'Volteo Sterling'!J31+Ranger!J25+'Equipos en Gral.'!J77</f>
        <v>216739.22999999998</v>
      </c>
    </row>
    <row r="164" spans="2:6" ht="15.75" thickBot="1" x14ac:dyDescent="0.3">
      <c r="B164" s="31" t="s">
        <v>610</v>
      </c>
      <c r="C164" s="32">
        <f>'HidroJet 14'!L32</f>
        <v>0</v>
      </c>
      <c r="E164" s="27" t="s">
        <v>14</v>
      </c>
      <c r="F164" s="26">
        <f>'HidroJet 1'!K28+'HidroJet 8'!K28+'HidroJet 14'!K32+'B. GLOBAL'!K37+'B. JOHNSTON'!K21+'B TENNAT M30'!K16+'Pipa 3'!K35+'Pipa 4'!K28+'Pipa 5'!K31+'Pipa 6'!K39+'Pipa 12'!K34+'Pipa 13'!K44+'Guzzler 2'!K49+'Guzzler 7'!K45+'Guzzler 10'!K24+'Guzzler 11'!K35+Hiace!K29+'Hilux Mtto.'!K26+'Hilux Vtas.'!K24+'Ram RP'!K24+'NP300'!K31+Beat!K26+Polo!K28+Avenger!K26+'Volteo Sterling'!K31+Ranger!K25+'Equipos en Gral.'!K77</f>
        <v>152775.31</v>
      </c>
    </row>
    <row r="165" spans="2:6" ht="15.75" thickBot="1" x14ac:dyDescent="0.3">
      <c r="B165" s="31" t="s">
        <v>738</v>
      </c>
      <c r="C165" s="32">
        <f>'B. GLOBAL'!L37</f>
        <v>77203.66</v>
      </c>
      <c r="F165" s="74">
        <f>SUM(F163:F164)</f>
        <v>369514.54</v>
      </c>
    </row>
    <row r="166" spans="2:6" x14ac:dyDescent="0.25">
      <c r="B166" s="31" t="s">
        <v>507</v>
      </c>
      <c r="C166" s="32">
        <f>'B. JOHNSTON'!L21</f>
        <v>54729.23000000001</v>
      </c>
    </row>
    <row r="167" spans="2:6" x14ac:dyDescent="0.25">
      <c r="B167" s="31" t="s">
        <v>739</v>
      </c>
      <c r="C167" s="32">
        <f>'B TENNAT M30'!L16</f>
        <v>34848.050000000003</v>
      </c>
      <c r="E167" s="27" t="s">
        <v>114</v>
      </c>
      <c r="F167" s="26">
        <f>'B TENNAT M30'!L9+'B. JOHNSTON'!L7+'Equipos en Gral.'!L71</f>
        <v>37404.199999999997</v>
      </c>
    </row>
    <row r="168" spans="2:6" x14ac:dyDescent="0.25">
      <c r="B168" s="31" t="s">
        <v>37</v>
      </c>
      <c r="C168" s="32">
        <f>'Pipa 3'!L35</f>
        <v>0</v>
      </c>
      <c r="E168" s="27" t="s">
        <v>115</v>
      </c>
      <c r="F168" s="26">
        <f>'HidroJet 1'!L23+'B. JOHNSTON'!L8+'B. GLOBAL'!L26+'Guzzler 2'!L42+'Volteo Sterling'!L26+'Equipos en Gral.'!L72</f>
        <v>157157.41999999998</v>
      </c>
    </row>
    <row r="169" spans="2:6" x14ac:dyDescent="0.25">
      <c r="B169" s="31" t="s">
        <v>35</v>
      </c>
      <c r="C169" s="32">
        <f>'Pipa 4'!L28</f>
        <v>8468</v>
      </c>
      <c r="E169" s="27" t="s">
        <v>116</v>
      </c>
      <c r="F169" s="26">
        <f>'B. GLOBAL'!L27+'B. JOHNSTON'!L10+'Guzzler 2'!L47+Hiace!L24+Polo!L23+'Volteo Sterling'!L27+'Equipos en Gral.'!L73</f>
        <v>82807.66</v>
      </c>
    </row>
    <row r="170" spans="2:6" x14ac:dyDescent="0.25">
      <c r="B170" s="31" t="s">
        <v>41</v>
      </c>
      <c r="C170" s="32">
        <f>'Pipa 5'!L31</f>
        <v>0</v>
      </c>
      <c r="E170" s="27" t="s">
        <v>117</v>
      </c>
      <c r="F170" s="26">
        <f>'B. GLOBAL'!L29+'B. JOHNSTON'!L14+'B TENNAT M30'!L11+'Volteo Sterling'!L28+'Equipos en Gral.'!L74</f>
        <v>42760.49</v>
      </c>
    </row>
    <row r="171" spans="2:6" ht="15.75" thickBot="1" x14ac:dyDescent="0.3">
      <c r="B171" s="31" t="s">
        <v>42</v>
      </c>
      <c r="C171" s="26">
        <f>'Pipa 6'!L39</f>
        <v>0</v>
      </c>
      <c r="E171" s="27" t="s">
        <v>129</v>
      </c>
      <c r="F171" s="26">
        <f>'B. JOHNSTON'!L19+'B. GLOBAL'!L33+'B TENNAT M30'!L12+'Pipa 4'!L23+'Pipa 12'!L29+'Equipos en Gral.'!L75</f>
        <v>49384.77</v>
      </c>
    </row>
    <row r="172" spans="2:6" ht="15.75" thickBot="1" x14ac:dyDescent="0.3">
      <c r="B172" s="31" t="s">
        <v>61</v>
      </c>
      <c r="C172" s="26">
        <f>'Pipa 12'!L34</f>
        <v>10962</v>
      </c>
      <c r="E172" s="27"/>
      <c r="F172" s="74">
        <f>SUM(F167:F171)</f>
        <v>369514.54000000004</v>
      </c>
    </row>
    <row r="173" spans="2:6" x14ac:dyDescent="0.25">
      <c r="B173" t="s">
        <v>31</v>
      </c>
      <c r="C173" s="26">
        <f>'Pipa 13'!L44</f>
        <v>0</v>
      </c>
    </row>
    <row r="174" spans="2:6" x14ac:dyDescent="0.25">
      <c r="B174" t="s">
        <v>32</v>
      </c>
      <c r="C174" s="26">
        <f>'Guzzler 2'!L49</f>
        <v>90610.72</v>
      </c>
    </row>
    <row r="175" spans="2:6" x14ac:dyDescent="0.25">
      <c r="B175" s="31" t="s">
        <v>338</v>
      </c>
      <c r="C175" s="26">
        <f>'Guzzler 7'!L45</f>
        <v>0</v>
      </c>
    </row>
    <row r="176" spans="2:6" x14ac:dyDescent="0.25">
      <c r="B176" t="s">
        <v>34</v>
      </c>
      <c r="C176" s="26">
        <f>'Guzzler 10'!L24</f>
        <v>0</v>
      </c>
    </row>
    <row r="177" spans="2:6" x14ac:dyDescent="0.25">
      <c r="B177" t="s">
        <v>46</v>
      </c>
      <c r="C177" s="26">
        <f>'Guzzler 11'!L35</f>
        <v>0</v>
      </c>
    </row>
    <row r="178" spans="2:6" x14ac:dyDescent="0.25">
      <c r="B178" t="s">
        <v>537</v>
      </c>
      <c r="C178" s="26">
        <f>Hiace!L29</f>
        <v>5196.8</v>
      </c>
    </row>
    <row r="179" spans="2:6" x14ac:dyDescent="0.25">
      <c r="B179" t="s">
        <v>57</v>
      </c>
      <c r="C179" s="26">
        <f>'Hilux Mtto.'!L26</f>
        <v>0</v>
      </c>
    </row>
    <row r="180" spans="2:6" x14ac:dyDescent="0.25">
      <c r="B180" t="s">
        <v>59</v>
      </c>
      <c r="C180" s="26">
        <f>'Hilux Vtas.'!L24</f>
        <v>0</v>
      </c>
    </row>
    <row r="181" spans="2:6" x14ac:dyDescent="0.25">
      <c r="B181" t="s">
        <v>79</v>
      </c>
      <c r="C181" s="26">
        <f>'Ram RP'!L24</f>
        <v>0</v>
      </c>
    </row>
    <row r="182" spans="2:6" x14ac:dyDescent="0.25">
      <c r="B182" t="s">
        <v>58</v>
      </c>
      <c r="C182" s="26">
        <f>'NP300'!L31</f>
        <v>0</v>
      </c>
    </row>
    <row r="183" spans="2:6" x14ac:dyDescent="0.25">
      <c r="B183" t="s">
        <v>69</v>
      </c>
      <c r="C183" s="26">
        <f>Beat!L26</f>
        <v>0</v>
      </c>
    </row>
    <row r="184" spans="2:6" x14ac:dyDescent="0.25">
      <c r="B184" t="s">
        <v>607</v>
      </c>
      <c r="C184" s="26">
        <f>Avenger!L26</f>
        <v>0</v>
      </c>
    </row>
    <row r="185" spans="2:6" x14ac:dyDescent="0.25">
      <c r="B185" t="s">
        <v>64</v>
      </c>
      <c r="C185" s="26">
        <f>Polo!L28</f>
        <v>6464</v>
      </c>
    </row>
    <row r="186" spans="2:6" x14ac:dyDescent="0.25">
      <c r="B186" t="s">
        <v>51</v>
      </c>
      <c r="C186" s="26">
        <f>'Volteo Sterling'!L31</f>
        <v>24255.77</v>
      </c>
    </row>
    <row r="187" spans="2:6" x14ac:dyDescent="0.25">
      <c r="B187" t="s">
        <v>65</v>
      </c>
      <c r="C187" s="26">
        <f>Ranger!L25</f>
        <v>0</v>
      </c>
    </row>
    <row r="188" spans="2:6" ht="15.75" thickBot="1" x14ac:dyDescent="0.3">
      <c r="B188" t="s">
        <v>33</v>
      </c>
      <c r="C188" s="26">
        <f>'Equipos en Gral.'!L77</f>
        <v>13500.03</v>
      </c>
    </row>
    <row r="189" spans="2:6" ht="15.75" thickBot="1" x14ac:dyDescent="0.3">
      <c r="B189" s="27" t="s">
        <v>611</v>
      </c>
      <c r="C189" s="74">
        <f>SUM(C162:C188)</f>
        <v>369514.5400000001</v>
      </c>
    </row>
    <row r="190" spans="2:6" x14ac:dyDescent="0.25">
      <c r="B190" s="27"/>
      <c r="C190" s="29"/>
    </row>
    <row r="191" spans="2:6" x14ac:dyDescent="0.25">
      <c r="B191" s="113" t="s">
        <v>54</v>
      </c>
      <c r="C191" s="113"/>
    </row>
    <row r="192" spans="2:6" x14ac:dyDescent="0.25">
      <c r="B192" s="28" t="s">
        <v>29</v>
      </c>
      <c r="C192" s="28" t="s">
        <v>30</v>
      </c>
      <c r="E192" s="27" t="s">
        <v>43</v>
      </c>
      <c r="F192" s="26"/>
    </row>
    <row r="193" spans="2:6" x14ac:dyDescent="0.25">
      <c r="B193" s="31" t="s">
        <v>49</v>
      </c>
      <c r="C193" s="32"/>
      <c r="E193" s="27" t="s">
        <v>14</v>
      </c>
      <c r="F193" s="26"/>
    </row>
    <row r="194" spans="2:6" x14ac:dyDescent="0.25">
      <c r="B194" s="31" t="s">
        <v>71</v>
      </c>
      <c r="C194" s="32"/>
    </row>
    <row r="195" spans="2:6" x14ac:dyDescent="0.25">
      <c r="B195" s="31" t="s">
        <v>610</v>
      </c>
      <c r="C195" s="32"/>
      <c r="E195" s="27" t="s">
        <v>135</v>
      </c>
    </row>
    <row r="196" spans="2:6" x14ac:dyDescent="0.25">
      <c r="B196" s="31" t="s">
        <v>609</v>
      </c>
      <c r="C196" s="32"/>
      <c r="E196" s="27" t="s">
        <v>131</v>
      </c>
    </row>
    <row r="197" spans="2:6" x14ac:dyDescent="0.25">
      <c r="B197" s="31" t="s">
        <v>37</v>
      </c>
      <c r="C197" s="32"/>
      <c r="E197" s="27" t="s">
        <v>132</v>
      </c>
    </row>
    <row r="198" spans="2:6" x14ac:dyDescent="0.25">
      <c r="B198" s="31" t="s">
        <v>35</v>
      </c>
      <c r="C198" s="32"/>
      <c r="E198" s="27" t="s">
        <v>133</v>
      </c>
    </row>
    <row r="199" spans="2:6" x14ac:dyDescent="0.25">
      <c r="B199" s="31" t="s">
        <v>41</v>
      </c>
      <c r="C199" s="32"/>
      <c r="E199" s="27" t="s">
        <v>134</v>
      </c>
    </row>
    <row r="200" spans="2:6" x14ac:dyDescent="0.25">
      <c r="B200" s="31" t="s">
        <v>42</v>
      </c>
      <c r="C200" s="26"/>
      <c r="E200" s="27"/>
    </row>
    <row r="201" spans="2:6" x14ac:dyDescent="0.25">
      <c r="B201" s="31" t="s">
        <v>61</v>
      </c>
      <c r="C201" s="26"/>
    </row>
    <row r="202" spans="2:6" x14ac:dyDescent="0.25">
      <c r="B202" t="s">
        <v>31</v>
      </c>
      <c r="C202" s="26"/>
    </row>
    <row r="203" spans="2:6" x14ac:dyDescent="0.25">
      <c r="B203" t="s">
        <v>32</v>
      </c>
      <c r="C203" s="26"/>
    </row>
    <row r="204" spans="2:6" x14ac:dyDescent="0.25">
      <c r="B204" s="31" t="s">
        <v>338</v>
      </c>
      <c r="C204" s="26"/>
    </row>
    <row r="205" spans="2:6" x14ac:dyDescent="0.25">
      <c r="B205" t="s">
        <v>34</v>
      </c>
      <c r="C205" s="26"/>
    </row>
    <row r="206" spans="2:6" x14ac:dyDescent="0.25">
      <c r="B206" t="s">
        <v>46</v>
      </c>
      <c r="C206" s="26"/>
    </row>
    <row r="207" spans="2:6" x14ac:dyDescent="0.25">
      <c r="B207" t="s">
        <v>537</v>
      </c>
      <c r="C207" s="26"/>
    </row>
    <row r="208" spans="2:6" x14ac:dyDescent="0.25">
      <c r="B208" t="s">
        <v>57</v>
      </c>
      <c r="C208" s="26"/>
    </row>
    <row r="209" spans="2:6" x14ac:dyDescent="0.25">
      <c r="B209" t="s">
        <v>59</v>
      </c>
      <c r="C209" s="26"/>
    </row>
    <row r="210" spans="2:6" x14ac:dyDescent="0.25">
      <c r="B210" t="s">
        <v>79</v>
      </c>
      <c r="C210" s="26"/>
    </row>
    <row r="211" spans="2:6" x14ac:dyDescent="0.25">
      <c r="B211" t="s">
        <v>58</v>
      </c>
      <c r="C211" s="26"/>
    </row>
    <row r="212" spans="2:6" x14ac:dyDescent="0.25">
      <c r="B212" t="s">
        <v>69</v>
      </c>
      <c r="C212" s="26"/>
    </row>
    <row r="213" spans="2:6" x14ac:dyDescent="0.25">
      <c r="B213" t="s">
        <v>607</v>
      </c>
      <c r="C213" s="26"/>
    </row>
    <row r="214" spans="2:6" x14ac:dyDescent="0.25">
      <c r="B214" t="s">
        <v>64</v>
      </c>
      <c r="C214" s="26"/>
    </row>
    <row r="215" spans="2:6" x14ac:dyDescent="0.25">
      <c r="B215" t="s">
        <v>51</v>
      </c>
      <c r="C215" s="26"/>
    </row>
    <row r="216" spans="2:6" x14ac:dyDescent="0.25">
      <c r="B216" t="s">
        <v>65</v>
      </c>
      <c r="C216" s="26"/>
    </row>
    <row r="217" spans="2:6" x14ac:dyDescent="0.25">
      <c r="B217" t="s">
        <v>33</v>
      </c>
      <c r="C217" s="30"/>
    </row>
    <row r="218" spans="2:6" x14ac:dyDescent="0.25">
      <c r="B218" s="27" t="s">
        <v>130</v>
      </c>
      <c r="C218" s="29">
        <f>SUM(C193:C217)</f>
        <v>0</v>
      </c>
    </row>
    <row r="220" spans="2:6" x14ac:dyDescent="0.25">
      <c r="B220" s="113" t="s">
        <v>63</v>
      </c>
      <c r="C220" s="113"/>
    </row>
    <row r="221" spans="2:6" x14ac:dyDescent="0.25">
      <c r="B221" s="28" t="s">
        <v>29</v>
      </c>
      <c r="C221" s="28" t="s">
        <v>30</v>
      </c>
      <c r="E221" s="27" t="s">
        <v>43</v>
      </c>
      <c r="F221" s="26"/>
    </row>
    <row r="222" spans="2:6" x14ac:dyDescent="0.25">
      <c r="B222" s="31" t="s">
        <v>49</v>
      </c>
      <c r="C222" s="32"/>
      <c r="E222" s="27" t="s">
        <v>14</v>
      </c>
      <c r="F222" s="26"/>
    </row>
    <row r="223" spans="2:6" x14ac:dyDescent="0.25">
      <c r="B223" s="31" t="s">
        <v>71</v>
      </c>
      <c r="C223" s="32"/>
    </row>
    <row r="224" spans="2:6" x14ac:dyDescent="0.25">
      <c r="B224" s="31" t="s">
        <v>610</v>
      </c>
      <c r="C224" s="32"/>
      <c r="E224" s="27" t="s">
        <v>136</v>
      </c>
    </row>
    <row r="225" spans="2:5" x14ac:dyDescent="0.25">
      <c r="B225" s="31" t="s">
        <v>609</v>
      </c>
      <c r="C225" s="32"/>
      <c r="E225" s="27" t="s">
        <v>137</v>
      </c>
    </row>
    <row r="226" spans="2:5" x14ac:dyDescent="0.25">
      <c r="B226" s="31" t="s">
        <v>37</v>
      </c>
      <c r="C226" s="32"/>
      <c r="E226" s="27" t="s">
        <v>138</v>
      </c>
    </row>
    <row r="227" spans="2:5" x14ac:dyDescent="0.25">
      <c r="B227" s="31" t="s">
        <v>35</v>
      </c>
      <c r="C227" s="32"/>
      <c r="E227" s="27" t="s">
        <v>139</v>
      </c>
    </row>
    <row r="228" spans="2:5" x14ac:dyDescent="0.25">
      <c r="B228" s="31" t="s">
        <v>41</v>
      </c>
      <c r="C228" s="32"/>
      <c r="E228" s="27" t="s">
        <v>140</v>
      </c>
    </row>
    <row r="229" spans="2:5" x14ac:dyDescent="0.25">
      <c r="B229" s="31" t="s">
        <v>42</v>
      </c>
      <c r="C229" s="26"/>
      <c r="E229" s="27"/>
    </row>
    <row r="230" spans="2:5" x14ac:dyDescent="0.25">
      <c r="B230" s="31" t="s">
        <v>61</v>
      </c>
      <c r="C230" s="26"/>
    </row>
    <row r="231" spans="2:5" x14ac:dyDescent="0.25">
      <c r="B231" t="s">
        <v>31</v>
      </c>
      <c r="C231" s="26"/>
    </row>
    <row r="232" spans="2:5" x14ac:dyDescent="0.25">
      <c r="B232" t="s">
        <v>32</v>
      </c>
      <c r="C232" s="26"/>
    </row>
    <row r="233" spans="2:5" x14ac:dyDescent="0.25">
      <c r="B233" s="31" t="s">
        <v>338</v>
      </c>
      <c r="C233" s="26"/>
    </row>
    <row r="234" spans="2:5" x14ac:dyDescent="0.25">
      <c r="B234" t="s">
        <v>34</v>
      </c>
      <c r="C234" s="26"/>
    </row>
    <row r="235" spans="2:5" x14ac:dyDescent="0.25">
      <c r="B235" t="s">
        <v>46</v>
      </c>
      <c r="C235" s="26"/>
    </row>
    <row r="236" spans="2:5" x14ac:dyDescent="0.25">
      <c r="B236" t="s">
        <v>537</v>
      </c>
      <c r="C236" s="26"/>
    </row>
    <row r="237" spans="2:5" x14ac:dyDescent="0.25">
      <c r="B237" t="s">
        <v>57</v>
      </c>
      <c r="C237" s="26"/>
    </row>
    <row r="238" spans="2:5" x14ac:dyDescent="0.25">
      <c r="B238" t="s">
        <v>59</v>
      </c>
      <c r="C238" s="26"/>
    </row>
    <row r="239" spans="2:5" x14ac:dyDescent="0.25">
      <c r="B239" t="s">
        <v>79</v>
      </c>
      <c r="C239" s="26"/>
    </row>
    <row r="240" spans="2:5" x14ac:dyDescent="0.25">
      <c r="B240" t="s">
        <v>58</v>
      </c>
      <c r="C240" s="26"/>
    </row>
    <row r="241" spans="2:6" x14ac:dyDescent="0.25">
      <c r="B241" t="s">
        <v>69</v>
      </c>
      <c r="C241" s="26"/>
    </row>
    <row r="242" spans="2:6" x14ac:dyDescent="0.25">
      <c r="B242" t="s">
        <v>607</v>
      </c>
      <c r="C242" s="26"/>
    </row>
    <row r="243" spans="2:6" x14ac:dyDescent="0.25">
      <c r="B243" t="s">
        <v>64</v>
      </c>
      <c r="C243" s="26"/>
    </row>
    <row r="244" spans="2:6" x14ac:dyDescent="0.25">
      <c r="B244" t="s">
        <v>51</v>
      </c>
      <c r="C244" s="26"/>
    </row>
    <row r="245" spans="2:6" x14ac:dyDescent="0.25">
      <c r="B245" t="s">
        <v>65</v>
      </c>
      <c r="C245" s="26"/>
    </row>
    <row r="246" spans="2:6" x14ac:dyDescent="0.25">
      <c r="B246" t="s">
        <v>33</v>
      </c>
      <c r="C246" s="30"/>
    </row>
    <row r="247" spans="2:6" x14ac:dyDescent="0.25">
      <c r="B247" s="27" t="s">
        <v>66</v>
      </c>
      <c r="C247" s="29"/>
    </row>
    <row r="249" spans="2:6" x14ac:dyDescent="0.25">
      <c r="B249" s="113" t="s">
        <v>67</v>
      </c>
      <c r="C249" s="113"/>
    </row>
    <row r="250" spans="2:6" x14ac:dyDescent="0.25">
      <c r="B250" s="28" t="s">
        <v>29</v>
      </c>
      <c r="C250" s="28" t="s">
        <v>30</v>
      </c>
      <c r="E250" s="27" t="s">
        <v>43</v>
      </c>
      <c r="F250" s="26"/>
    </row>
    <row r="251" spans="2:6" x14ac:dyDescent="0.25">
      <c r="B251" s="31" t="s">
        <v>49</v>
      </c>
      <c r="C251" s="32"/>
      <c r="E251" s="27" t="s">
        <v>14</v>
      </c>
      <c r="F251" s="26"/>
    </row>
    <row r="252" spans="2:6" x14ac:dyDescent="0.25">
      <c r="B252" s="31" t="s">
        <v>71</v>
      </c>
      <c r="C252" s="32"/>
    </row>
    <row r="253" spans="2:6" x14ac:dyDescent="0.25">
      <c r="B253" s="31" t="s">
        <v>610</v>
      </c>
      <c r="C253" s="32"/>
      <c r="E253" s="27" t="s">
        <v>108</v>
      </c>
    </row>
    <row r="254" spans="2:6" x14ac:dyDescent="0.25">
      <c r="B254" s="31" t="s">
        <v>609</v>
      </c>
      <c r="C254" s="32"/>
      <c r="E254" s="27" t="s">
        <v>109</v>
      </c>
    </row>
    <row r="255" spans="2:6" x14ac:dyDescent="0.25">
      <c r="B255" s="31" t="s">
        <v>37</v>
      </c>
      <c r="C255" s="32"/>
      <c r="E255" s="27" t="s">
        <v>110</v>
      </c>
    </row>
    <row r="256" spans="2:6" x14ac:dyDescent="0.25">
      <c r="B256" s="31" t="s">
        <v>35</v>
      </c>
      <c r="C256" s="32"/>
      <c r="E256" s="27" t="s">
        <v>111</v>
      </c>
    </row>
    <row r="257" spans="2:5" x14ac:dyDescent="0.25">
      <c r="B257" s="31" t="s">
        <v>41</v>
      </c>
      <c r="C257" s="32"/>
      <c r="E257" s="27" t="s">
        <v>112</v>
      </c>
    </row>
    <row r="258" spans="2:5" x14ac:dyDescent="0.25">
      <c r="B258" s="31" t="s">
        <v>42</v>
      </c>
      <c r="C258" s="26"/>
      <c r="E258" s="27"/>
    </row>
    <row r="259" spans="2:5" x14ac:dyDescent="0.25">
      <c r="B259" s="31" t="s">
        <v>61</v>
      </c>
      <c r="C259" s="26"/>
    </row>
    <row r="260" spans="2:5" x14ac:dyDescent="0.25">
      <c r="B260" t="s">
        <v>31</v>
      </c>
      <c r="C260" s="26"/>
    </row>
    <row r="261" spans="2:5" x14ac:dyDescent="0.25">
      <c r="B261" t="s">
        <v>32</v>
      </c>
      <c r="C261" s="26"/>
    </row>
    <row r="262" spans="2:5" x14ac:dyDescent="0.25">
      <c r="B262" s="31" t="s">
        <v>338</v>
      </c>
      <c r="C262" s="26"/>
    </row>
    <row r="263" spans="2:5" x14ac:dyDescent="0.25">
      <c r="B263" t="s">
        <v>34</v>
      </c>
      <c r="C263" s="26"/>
    </row>
    <row r="264" spans="2:5" x14ac:dyDescent="0.25">
      <c r="B264" t="s">
        <v>46</v>
      </c>
      <c r="C264" s="26"/>
    </row>
    <row r="265" spans="2:5" x14ac:dyDescent="0.25">
      <c r="B265" t="s">
        <v>537</v>
      </c>
      <c r="C265" s="26"/>
    </row>
    <row r="266" spans="2:5" x14ac:dyDescent="0.25">
      <c r="B266" t="s">
        <v>57</v>
      </c>
      <c r="C266" s="26"/>
    </row>
    <row r="267" spans="2:5" x14ac:dyDescent="0.25">
      <c r="B267" t="s">
        <v>59</v>
      </c>
      <c r="C267" s="26"/>
    </row>
    <row r="268" spans="2:5" x14ac:dyDescent="0.25">
      <c r="B268" t="s">
        <v>79</v>
      </c>
      <c r="C268" s="26"/>
    </row>
    <row r="269" spans="2:5" x14ac:dyDescent="0.25">
      <c r="B269" t="s">
        <v>58</v>
      </c>
      <c r="C269" s="26"/>
    </row>
    <row r="270" spans="2:5" x14ac:dyDescent="0.25">
      <c r="B270" t="s">
        <v>69</v>
      </c>
      <c r="C270" s="26"/>
    </row>
    <row r="271" spans="2:5" x14ac:dyDescent="0.25">
      <c r="B271" t="s">
        <v>607</v>
      </c>
      <c r="C271" s="26"/>
    </row>
    <row r="272" spans="2:5" x14ac:dyDescent="0.25">
      <c r="B272" t="s">
        <v>64</v>
      </c>
      <c r="C272" s="26"/>
    </row>
    <row r="273" spans="2:6" x14ac:dyDescent="0.25">
      <c r="B273" t="s">
        <v>51</v>
      </c>
      <c r="C273" s="26"/>
    </row>
    <row r="274" spans="2:6" x14ac:dyDescent="0.25">
      <c r="B274" t="s">
        <v>65</v>
      </c>
      <c r="C274" s="26"/>
    </row>
    <row r="275" spans="2:6" x14ac:dyDescent="0.25">
      <c r="B275" t="s">
        <v>33</v>
      </c>
      <c r="C275" s="30"/>
    </row>
    <row r="276" spans="2:6" x14ac:dyDescent="0.25">
      <c r="B276" s="27" t="s">
        <v>74</v>
      </c>
      <c r="C276" s="29"/>
    </row>
    <row r="278" spans="2:6" x14ac:dyDescent="0.25">
      <c r="B278" s="113" t="s">
        <v>72</v>
      </c>
      <c r="C278" s="113"/>
    </row>
    <row r="279" spans="2:6" x14ac:dyDescent="0.25">
      <c r="B279" s="28" t="s">
        <v>29</v>
      </c>
      <c r="C279" s="28" t="s">
        <v>30</v>
      </c>
      <c r="E279" s="27" t="s">
        <v>43</v>
      </c>
      <c r="F279" s="26"/>
    </row>
    <row r="280" spans="2:6" x14ac:dyDescent="0.25">
      <c r="B280" s="31" t="s">
        <v>49</v>
      </c>
      <c r="C280" s="32"/>
      <c r="E280" s="27" t="s">
        <v>14</v>
      </c>
      <c r="F280" s="26"/>
    </row>
    <row r="281" spans="2:6" x14ac:dyDescent="0.25">
      <c r="B281" s="31" t="s">
        <v>71</v>
      </c>
      <c r="C281" s="32"/>
    </row>
    <row r="282" spans="2:6" x14ac:dyDescent="0.25">
      <c r="B282" s="31" t="s">
        <v>610</v>
      </c>
      <c r="C282" s="32"/>
      <c r="E282" s="27" t="s">
        <v>96</v>
      </c>
    </row>
    <row r="283" spans="2:6" x14ac:dyDescent="0.25">
      <c r="B283" s="31" t="s">
        <v>609</v>
      </c>
      <c r="C283" s="32"/>
      <c r="E283" s="27" t="s">
        <v>97</v>
      </c>
    </row>
    <row r="284" spans="2:6" x14ac:dyDescent="0.25">
      <c r="B284" s="31" t="s">
        <v>37</v>
      </c>
      <c r="C284" s="32"/>
      <c r="E284" s="27" t="s">
        <v>98</v>
      </c>
    </row>
    <row r="285" spans="2:6" x14ac:dyDescent="0.25">
      <c r="B285" s="31" t="s">
        <v>35</v>
      </c>
      <c r="C285" s="32"/>
      <c r="E285" s="27" t="s">
        <v>99</v>
      </c>
    </row>
    <row r="286" spans="2:6" x14ac:dyDescent="0.25">
      <c r="B286" s="31" t="s">
        <v>41</v>
      </c>
      <c r="C286" s="32"/>
      <c r="E286" s="27" t="s">
        <v>100</v>
      </c>
    </row>
    <row r="287" spans="2:6" x14ac:dyDescent="0.25">
      <c r="B287" s="31" t="s">
        <v>42</v>
      </c>
      <c r="C287" s="26"/>
      <c r="E287" s="27"/>
    </row>
    <row r="288" spans="2:6" x14ac:dyDescent="0.25">
      <c r="B288" s="31" t="s">
        <v>61</v>
      </c>
      <c r="C288" s="26"/>
      <c r="E288" s="27"/>
    </row>
    <row r="289" spans="2:5" x14ac:dyDescent="0.25">
      <c r="B289" t="s">
        <v>31</v>
      </c>
      <c r="C289" s="26"/>
      <c r="E289" s="27"/>
    </row>
    <row r="290" spans="2:5" x14ac:dyDescent="0.25">
      <c r="B290" t="s">
        <v>32</v>
      </c>
      <c r="C290" s="26"/>
      <c r="E290" s="27"/>
    </row>
    <row r="291" spans="2:5" x14ac:dyDescent="0.25">
      <c r="B291" s="31" t="s">
        <v>338</v>
      </c>
      <c r="C291" s="26"/>
      <c r="E291" s="27"/>
    </row>
    <row r="292" spans="2:5" x14ac:dyDescent="0.25">
      <c r="B292" t="s">
        <v>34</v>
      </c>
      <c r="C292" s="26"/>
      <c r="E292" s="27"/>
    </row>
    <row r="293" spans="2:5" x14ac:dyDescent="0.25">
      <c r="B293" t="s">
        <v>46</v>
      </c>
      <c r="C293" s="26"/>
    </row>
    <row r="294" spans="2:5" x14ac:dyDescent="0.25">
      <c r="B294" t="s">
        <v>537</v>
      </c>
      <c r="C294" s="26"/>
    </row>
    <row r="295" spans="2:5" x14ac:dyDescent="0.25">
      <c r="B295" t="s">
        <v>57</v>
      </c>
      <c r="C295" s="26"/>
    </row>
    <row r="296" spans="2:5" x14ac:dyDescent="0.25">
      <c r="B296" t="s">
        <v>59</v>
      </c>
      <c r="C296" s="26"/>
    </row>
    <row r="297" spans="2:5" x14ac:dyDescent="0.25">
      <c r="B297" t="s">
        <v>79</v>
      </c>
      <c r="C297" s="26"/>
    </row>
    <row r="298" spans="2:5" x14ac:dyDescent="0.25">
      <c r="B298" t="s">
        <v>58</v>
      </c>
      <c r="C298" s="26"/>
    </row>
    <row r="299" spans="2:5" x14ac:dyDescent="0.25">
      <c r="B299" t="s">
        <v>69</v>
      </c>
      <c r="C299" s="26"/>
    </row>
    <row r="300" spans="2:5" x14ac:dyDescent="0.25">
      <c r="B300" t="s">
        <v>607</v>
      </c>
      <c r="C300" s="26"/>
    </row>
    <row r="301" spans="2:5" x14ac:dyDescent="0.25">
      <c r="B301" t="s">
        <v>64</v>
      </c>
      <c r="C301" s="26"/>
    </row>
    <row r="302" spans="2:5" x14ac:dyDescent="0.25">
      <c r="B302" t="s">
        <v>51</v>
      </c>
      <c r="C302" s="26"/>
    </row>
    <row r="303" spans="2:5" x14ac:dyDescent="0.25">
      <c r="B303" t="s">
        <v>65</v>
      </c>
      <c r="C303" s="26"/>
    </row>
    <row r="304" spans="2:5" x14ac:dyDescent="0.25">
      <c r="B304" t="s">
        <v>33</v>
      </c>
      <c r="C304" s="30"/>
    </row>
    <row r="305" spans="2:6" x14ac:dyDescent="0.25">
      <c r="B305" s="27" t="s">
        <v>75</v>
      </c>
      <c r="C305" s="29"/>
    </row>
    <row r="307" spans="2:6" x14ac:dyDescent="0.25">
      <c r="B307" s="113" t="s">
        <v>76</v>
      </c>
      <c r="C307" s="113"/>
    </row>
    <row r="308" spans="2:6" x14ac:dyDescent="0.25">
      <c r="B308" s="28" t="s">
        <v>29</v>
      </c>
      <c r="C308" s="28" t="s">
        <v>30</v>
      </c>
      <c r="E308" s="27" t="s">
        <v>43</v>
      </c>
      <c r="F308" s="26"/>
    </row>
    <row r="309" spans="2:6" x14ac:dyDescent="0.25">
      <c r="B309" s="31" t="s">
        <v>49</v>
      </c>
      <c r="C309" s="32"/>
      <c r="E309" s="27" t="s">
        <v>14</v>
      </c>
      <c r="F309" s="26"/>
    </row>
    <row r="310" spans="2:6" x14ac:dyDescent="0.25">
      <c r="B310" s="31" t="s">
        <v>71</v>
      </c>
      <c r="C310" s="32"/>
    </row>
    <row r="311" spans="2:6" x14ac:dyDescent="0.25">
      <c r="B311" s="31" t="s">
        <v>610</v>
      </c>
      <c r="C311" s="32"/>
      <c r="E311" s="27" t="s">
        <v>136</v>
      </c>
    </row>
    <row r="312" spans="2:6" x14ac:dyDescent="0.25">
      <c r="B312" s="31" t="s">
        <v>609</v>
      </c>
      <c r="C312" s="32"/>
      <c r="E312" s="27" t="s">
        <v>137</v>
      </c>
    </row>
    <row r="313" spans="2:6" x14ac:dyDescent="0.25">
      <c r="B313" s="31" t="s">
        <v>37</v>
      </c>
      <c r="C313" s="32"/>
      <c r="E313" s="27" t="s">
        <v>138</v>
      </c>
    </row>
    <row r="314" spans="2:6" x14ac:dyDescent="0.25">
      <c r="B314" s="31" t="s">
        <v>35</v>
      </c>
      <c r="C314" s="32"/>
      <c r="E314" s="27" t="s">
        <v>139</v>
      </c>
    </row>
    <row r="315" spans="2:6" x14ac:dyDescent="0.25">
      <c r="B315" s="31" t="s">
        <v>41</v>
      </c>
      <c r="C315" s="32"/>
      <c r="E315" s="27" t="s">
        <v>141</v>
      </c>
    </row>
    <row r="316" spans="2:6" x14ac:dyDescent="0.25">
      <c r="B316" s="31" t="s">
        <v>42</v>
      </c>
      <c r="C316" s="26"/>
      <c r="E316" s="27"/>
    </row>
    <row r="317" spans="2:6" x14ac:dyDescent="0.25">
      <c r="B317" s="31" t="s">
        <v>61</v>
      </c>
      <c r="C317" s="26"/>
      <c r="E317" s="27"/>
    </row>
    <row r="318" spans="2:6" x14ac:dyDescent="0.25">
      <c r="B318" t="s">
        <v>31</v>
      </c>
      <c r="C318" s="26"/>
      <c r="E318" s="27"/>
    </row>
    <row r="319" spans="2:6" x14ac:dyDescent="0.25">
      <c r="B319" t="s">
        <v>32</v>
      </c>
      <c r="C319" s="26"/>
      <c r="E319" s="27"/>
    </row>
    <row r="320" spans="2:6" x14ac:dyDescent="0.25">
      <c r="B320" s="31" t="s">
        <v>338</v>
      </c>
      <c r="C320" s="26"/>
      <c r="E320" s="27"/>
    </row>
    <row r="321" spans="2:5" x14ac:dyDescent="0.25">
      <c r="B321" t="s">
        <v>34</v>
      </c>
      <c r="C321" s="26"/>
      <c r="E321" s="27"/>
    </row>
    <row r="322" spans="2:5" x14ac:dyDescent="0.25">
      <c r="B322" t="s">
        <v>46</v>
      </c>
      <c r="C322" s="26"/>
    </row>
    <row r="323" spans="2:5" x14ac:dyDescent="0.25">
      <c r="B323" t="s">
        <v>537</v>
      </c>
      <c r="C323" s="26"/>
    </row>
    <row r="324" spans="2:5" x14ac:dyDescent="0.25">
      <c r="B324" t="s">
        <v>57</v>
      </c>
      <c r="C324" s="26"/>
    </row>
    <row r="325" spans="2:5" x14ac:dyDescent="0.25">
      <c r="B325" t="s">
        <v>59</v>
      </c>
      <c r="C325" s="26"/>
    </row>
    <row r="326" spans="2:5" x14ac:dyDescent="0.25">
      <c r="B326" t="s">
        <v>79</v>
      </c>
      <c r="C326" s="26"/>
    </row>
    <row r="327" spans="2:5" x14ac:dyDescent="0.25">
      <c r="B327" t="s">
        <v>58</v>
      </c>
      <c r="C327" s="26"/>
    </row>
    <row r="328" spans="2:5" x14ac:dyDescent="0.25">
      <c r="B328" t="s">
        <v>69</v>
      </c>
      <c r="C328" s="26"/>
    </row>
    <row r="329" spans="2:5" x14ac:dyDescent="0.25">
      <c r="B329" t="s">
        <v>607</v>
      </c>
      <c r="C329" s="26"/>
    </row>
    <row r="330" spans="2:5" x14ac:dyDescent="0.25">
      <c r="B330" t="s">
        <v>64</v>
      </c>
      <c r="C330" s="26"/>
    </row>
    <row r="331" spans="2:5" x14ac:dyDescent="0.25">
      <c r="B331" t="s">
        <v>51</v>
      </c>
      <c r="C331" s="26"/>
    </row>
    <row r="332" spans="2:5" x14ac:dyDescent="0.25">
      <c r="B332" t="s">
        <v>65</v>
      </c>
      <c r="C332" s="26"/>
    </row>
    <row r="333" spans="2:5" x14ac:dyDescent="0.25">
      <c r="B333" t="s">
        <v>33</v>
      </c>
      <c r="C333" s="30"/>
    </row>
    <row r="334" spans="2:5" x14ac:dyDescent="0.25">
      <c r="B334" s="27" t="s">
        <v>77</v>
      </c>
      <c r="C334" s="29">
        <f>SUM(C309:C333)</f>
        <v>0</v>
      </c>
    </row>
  </sheetData>
  <mergeCells count="12">
    <mergeCell ref="B50:C50"/>
    <mergeCell ref="B26:C26"/>
    <mergeCell ref="B1:C1"/>
    <mergeCell ref="B160:C160"/>
    <mergeCell ref="B75:C75"/>
    <mergeCell ref="B102:C102"/>
    <mergeCell ref="B130:C130"/>
    <mergeCell ref="B307:C307"/>
    <mergeCell ref="B191:C191"/>
    <mergeCell ref="B220:C220"/>
    <mergeCell ref="B249:C249"/>
    <mergeCell ref="B278:C278"/>
  </mergeCells>
  <pageMargins left="0.7" right="0.7" top="0.75" bottom="0.75" header="0.3" footer="0.3"/>
  <pageSetup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2:H25"/>
  <sheetViews>
    <sheetView topLeftCell="A7" workbookViewId="0">
      <selection activeCell="A3" sqref="A3"/>
    </sheetView>
  </sheetViews>
  <sheetFormatPr baseColWidth="10" defaultRowHeight="15" x14ac:dyDescent="0.25"/>
  <cols>
    <col min="1" max="1" width="37.7109375" customWidth="1"/>
    <col min="2" max="2" width="12.5703125" bestFit="1" customWidth="1"/>
    <col min="5" max="5" width="12.5703125" bestFit="1" customWidth="1"/>
  </cols>
  <sheetData>
    <row r="2" spans="1:5" x14ac:dyDescent="0.25">
      <c r="A2" s="113" t="s">
        <v>740</v>
      </c>
      <c r="B2" s="113"/>
      <c r="E2" t="s">
        <v>1</v>
      </c>
    </row>
    <row r="3" spans="1:5" x14ac:dyDescent="0.25">
      <c r="A3" s="28" t="s">
        <v>29</v>
      </c>
      <c r="B3" s="28" t="s">
        <v>30</v>
      </c>
      <c r="D3" s="3">
        <v>45292</v>
      </c>
    </row>
    <row r="4" spans="1:5" x14ac:dyDescent="0.25">
      <c r="A4" s="31" t="s">
        <v>49</v>
      </c>
      <c r="B4" s="32">
        <f>'HidroJet 1'!L61</f>
        <v>57278.509999999995</v>
      </c>
      <c r="D4" s="3">
        <v>45323</v>
      </c>
    </row>
    <row r="5" spans="1:5" x14ac:dyDescent="0.25">
      <c r="A5" s="31" t="s">
        <v>71</v>
      </c>
      <c r="B5" s="32" t="e">
        <f>'HidroJet 8'!#REF!</f>
        <v>#REF!</v>
      </c>
      <c r="D5" s="3">
        <v>45352</v>
      </c>
    </row>
    <row r="6" spans="1:5" x14ac:dyDescent="0.25">
      <c r="A6" s="31" t="s">
        <v>37</v>
      </c>
      <c r="B6" s="32">
        <f>'Pipa 3'!L33</f>
        <v>0</v>
      </c>
      <c r="D6" s="3">
        <v>45383</v>
      </c>
      <c r="E6" s="26">
        <f>'gasto x semana'!C100</f>
        <v>182609.03</v>
      </c>
    </row>
    <row r="7" spans="1:5" x14ac:dyDescent="0.25">
      <c r="A7" s="31" t="s">
        <v>35</v>
      </c>
      <c r="B7" s="32">
        <f>'Pipa 4'!L11</f>
        <v>0</v>
      </c>
      <c r="D7" s="3">
        <v>45413</v>
      </c>
      <c r="E7" s="26">
        <f>'gasto x semana'!C128</f>
        <v>122860.50000000001</v>
      </c>
    </row>
    <row r="8" spans="1:5" x14ac:dyDescent="0.25">
      <c r="A8" s="31" t="s">
        <v>41</v>
      </c>
      <c r="B8" s="32">
        <f>'Pipa 5'!L27</f>
        <v>0</v>
      </c>
      <c r="D8" s="3">
        <v>45444</v>
      </c>
      <c r="E8" s="26">
        <f>'gasto x semana'!C158</f>
        <v>195131.95999999996</v>
      </c>
    </row>
    <row r="9" spans="1:5" x14ac:dyDescent="0.25">
      <c r="A9" s="31" t="s">
        <v>42</v>
      </c>
      <c r="B9" s="32">
        <f>'Pipa 6'!L30</f>
        <v>44379</v>
      </c>
      <c r="D9" s="3">
        <v>45474</v>
      </c>
      <c r="E9" s="26" t="e">
        <f>'gasto x semana'!#REF!</f>
        <v>#REF!</v>
      </c>
    </row>
    <row r="10" spans="1:5" x14ac:dyDescent="0.25">
      <c r="A10" s="31" t="s">
        <v>61</v>
      </c>
      <c r="B10" s="32">
        <f>'Pipa 12'!L20</f>
        <v>1752.2</v>
      </c>
      <c r="D10" s="3">
        <v>45505</v>
      </c>
      <c r="E10" s="26" t="e">
        <f>'gasto x semana'!#REF!</f>
        <v>#REF!</v>
      </c>
    </row>
    <row r="11" spans="1:5" x14ac:dyDescent="0.25">
      <c r="A11" t="s">
        <v>31</v>
      </c>
      <c r="B11" s="26">
        <f>'Pipa 13'!L46</f>
        <v>0</v>
      </c>
      <c r="D11" s="3">
        <v>45536</v>
      </c>
      <c r="E11" s="26">
        <f>'gasto x semana'!C247</f>
        <v>0</v>
      </c>
    </row>
    <row r="12" spans="1:5" x14ac:dyDescent="0.25">
      <c r="A12" t="s">
        <v>32</v>
      </c>
      <c r="B12" s="26">
        <f>'Guzzler 2'!L39</f>
        <v>0</v>
      </c>
      <c r="D12" s="3">
        <v>45566</v>
      </c>
      <c r="E12" s="26">
        <f>'gasto x semana'!C276</f>
        <v>0</v>
      </c>
    </row>
    <row r="13" spans="1:5" x14ac:dyDescent="0.25">
      <c r="A13" t="s">
        <v>34</v>
      </c>
      <c r="B13" s="26">
        <f>'Guzzler 10'!L19</f>
        <v>0</v>
      </c>
      <c r="D13" s="3">
        <v>45597</v>
      </c>
      <c r="E13" s="26">
        <f>'gasto x semana'!C305</f>
        <v>0</v>
      </c>
    </row>
    <row r="14" spans="1:5" x14ac:dyDescent="0.25">
      <c r="A14" t="s">
        <v>46</v>
      </c>
      <c r="B14" s="26">
        <f>'Guzzler 11'!L39</f>
        <v>0</v>
      </c>
      <c r="D14" s="3">
        <v>45627</v>
      </c>
      <c r="E14" s="30">
        <f>'gasto x semana'!C334</f>
        <v>0</v>
      </c>
    </row>
    <row r="15" spans="1:5" x14ac:dyDescent="0.25">
      <c r="A15" t="s">
        <v>57</v>
      </c>
      <c r="B15" s="26" t="e">
        <f>'Hilux Mtto.'!#REF!</f>
        <v>#REF!</v>
      </c>
      <c r="E15" s="40" t="e">
        <f>SUM(E3:E14)</f>
        <v>#REF!</v>
      </c>
    </row>
    <row r="16" spans="1:5" x14ac:dyDescent="0.25">
      <c r="A16" t="s">
        <v>59</v>
      </c>
      <c r="B16" s="26">
        <f>'Hilux Vtas.'!L9</f>
        <v>0</v>
      </c>
    </row>
    <row r="17" spans="1:8" x14ac:dyDescent="0.25">
      <c r="A17" t="s">
        <v>79</v>
      </c>
      <c r="B17" s="26" t="e">
        <f>#REF!</f>
        <v>#REF!</v>
      </c>
    </row>
    <row r="18" spans="1:8" x14ac:dyDescent="0.25">
      <c r="A18" t="s">
        <v>58</v>
      </c>
      <c r="B18" s="26">
        <f>'NP300'!L14</f>
        <v>0</v>
      </c>
    </row>
    <row r="19" spans="1:8" x14ac:dyDescent="0.25">
      <c r="A19" t="s">
        <v>69</v>
      </c>
      <c r="B19" s="26" t="e">
        <f>#REF!</f>
        <v>#REF!</v>
      </c>
    </row>
    <row r="20" spans="1:8" x14ac:dyDescent="0.25">
      <c r="A20" t="s">
        <v>64</v>
      </c>
      <c r="B20" s="26" t="e">
        <f>#REF!</f>
        <v>#REF!</v>
      </c>
    </row>
    <row r="21" spans="1:8" x14ac:dyDescent="0.25">
      <c r="A21" t="s">
        <v>51</v>
      </c>
      <c r="B21" s="26" t="e">
        <f>'Volteo Sterling'!L9+'Volteo Sterling'!#REF!+'Volteo Sterling'!L12+'Volteo Sterling'!L14+'Volteo Sterling'!L16</f>
        <v>#REF!</v>
      </c>
      <c r="H21" s="26" t="e">
        <f>E15-B25</f>
        <v>#REF!</v>
      </c>
    </row>
    <row r="22" spans="1:8" x14ac:dyDescent="0.25">
      <c r="A22" t="s">
        <v>86</v>
      </c>
      <c r="B22" s="26" t="e">
        <f>#REF!</f>
        <v>#REF!</v>
      </c>
      <c r="H22" s="26"/>
    </row>
    <row r="23" spans="1:8" x14ac:dyDescent="0.25">
      <c r="A23" t="s">
        <v>65</v>
      </c>
      <c r="B23" s="26" t="e">
        <f>'gasto x semana'!C98+'gasto x semana'!C126+'gasto x semana'!C156+'gasto x semana'!#REF!+'gasto x semana'!#REF!+'gasto x semana'!#REF!+'gasto x semana'!C332</f>
        <v>#REF!</v>
      </c>
    </row>
    <row r="24" spans="1:8" x14ac:dyDescent="0.25">
      <c r="A24" t="s">
        <v>33</v>
      </c>
      <c r="B24" s="30" t="e">
        <f>'gasto x semana'!C99+'gasto x semana'!C127+'gasto x semana'!C157+'gasto x semana'!#REF!+'gasto x semana'!#REF!+'gasto x semana'!#REF!+'gasto x semana'!#REF!+'gasto x semana'!#REF!+'gasto x semana'!C333</f>
        <v>#REF!</v>
      </c>
    </row>
    <row r="25" spans="1:8" x14ac:dyDescent="0.25">
      <c r="A25" s="27" t="s">
        <v>87</v>
      </c>
      <c r="B25" s="29" t="e">
        <f>SUM(B4:B24)</f>
        <v>#REF!</v>
      </c>
    </row>
  </sheetData>
  <mergeCells count="1">
    <mergeCell ref="A2:B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707D2E-ABC7-4E44-83DA-61CA9743CA93}">
  <dimension ref="A4:L66"/>
  <sheetViews>
    <sheetView view="pageBreakPreview" zoomScale="80" zoomScaleNormal="100" zoomScaleSheetLayoutView="80" workbookViewId="0">
      <pane ySplit="6" topLeftCell="A27" activePane="bottomLeft" state="frozen"/>
      <selection pane="bottomLeft" activeCell="D28" sqref="D28"/>
    </sheetView>
  </sheetViews>
  <sheetFormatPr baseColWidth="10" defaultColWidth="4" defaultRowHeight="15" x14ac:dyDescent="0.25"/>
  <cols>
    <col min="1" max="1" width="18.85546875" customWidth="1"/>
    <col min="2" max="2" width="18.7109375" customWidth="1"/>
    <col min="3" max="3" width="43.28515625" customWidth="1"/>
    <col min="4" max="4" width="18" customWidth="1"/>
    <col min="5" max="5" width="13.85546875" style="6" customWidth="1"/>
    <col min="6" max="7" width="17.7109375" style="6" customWidth="1"/>
    <col min="8" max="8" width="16.5703125" style="6" customWidth="1"/>
    <col min="9" max="9" width="15.28515625" style="6" customWidth="1"/>
    <col min="10" max="10" width="13.7109375" style="6" customWidth="1"/>
    <col min="11" max="11" width="16.42578125" style="6" customWidth="1"/>
    <col min="12" max="12" width="17" customWidth="1"/>
  </cols>
  <sheetData>
    <row r="4" spans="1:12" ht="15.75" thickBot="1" x14ac:dyDescent="0.3"/>
    <row r="5" spans="1:12" ht="15" customHeight="1" thickBot="1" x14ac:dyDescent="0.3">
      <c r="A5" s="87" t="s">
        <v>530</v>
      </c>
      <c r="B5" s="88"/>
      <c r="C5" s="88"/>
      <c r="D5" s="88"/>
      <c r="E5" s="88"/>
      <c r="F5" s="89"/>
      <c r="G5" s="33"/>
      <c r="H5" s="87" t="s">
        <v>20</v>
      </c>
      <c r="I5" s="88"/>
      <c r="J5" s="88"/>
      <c r="K5" s="88"/>
      <c r="L5" s="89"/>
    </row>
    <row r="6" spans="1:12" s="2" customFormat="1" ht="54" customHeight="1" thickBot="1" x14ac:dyDescent="0.3">
      <c r="A6" s="90" t="s">
        <v>3</v>
      </c>
      <c r="B6" s="91"/>
      <c r="C6" s="91"/>
      <c r="D6" s="5" t="s">
        <v>8</v>
      </c>
      <c r="E6" s="5" t="s">
        <v>7</v>
      </c>
      <c r="F6" s="5" t="s">
        <v>5</v>
      </c>
      <c r="G6" s="4" t="s">
        <v>47</v>
      </c>
      <c r="H6" s="4" t="s">
        <v>44</v>
      </c>
      <c r="I6" s="4" t="s">
        <v>0</v>
      </c>
      <c r="J6" s="4" t="s">
        <v>38</v>
      </c>
      <c r="K6" s="4" t="s">
        <v>39</v>
      </c>
      <c r="L6" s="4" t="s">
        <v>70</v>
      </c>
    </row>
    <row r="7" spans="1:12" ht="15.75" thickBot="1" x14ac:dyDescent="0.3">
      <c r="A7" s="83"/>
      <c r="B7" s="84"/>
      <c r="C7" s="84"/>
      <c r="D7" s="42"/>
      <c r="E7" s="13"/>
      <c r="F7" s="8"/>
      <c r="G7" s="8"/>
      <c r="H7" s="8"/>
      <c r="I7" s="8"/>
      <c r="J7" s="35"/>
      <c r="K7" s="11"/>
      <c r="L7" s="44"/>
    </row>
    <row r="8" spans="1:12" ht="15.75" thickBot="1" x14ac:dyDescent="0.3">
      <c r="A8" s="80" t="s">
        <v>88</v>
      </c>
      <c r="B8" s="81"/>
      <c r="C8" s="81"/>
      <c r="D8" s="81"/>
      <c r="E8" s="81"/>
      <c r="F8" s="81"/>
      <c r="G8" s="81"/>
      <c r="H8" s="81"/>
      <c r="I8" s="81"/>
      <c r="J8" s="39">
        <f>SUM(J7:J7)</f>
        <v>0</v>
      </c>
      <c r="K8" s="39">
        <f>SUM(K7:K7)</f>
        <v>0</v>
      </c>
      <c r="L8" s="46">
        <f>J8+K8</f>
        <v>0</v>
      </c>
    </row>
    <row r="9" spans="1:12" ht="15.75" customHeight="1" thickBot="1" x14ac:dyDescent="0.3">
      <c r="A9" s="78"/>
      <c r="B9" s="79"/>
      <c r="C9" s="79"/>
      <c r="D9" s="14"/>
      <c r="E9" s="24"/>
      <c r="F9" s="7"/>
      <c r="G9" s="7"/>
      <c r="H9" s="7"/>
      <c r="I9" s="7"/>
      <c r="J9" s="43"/>
      <c r="K9" s="11"/>
      <c r="L9" s="44"/>
    </row>
    <row r="10" spans="1:12" ht="15.75" thickBot="1" x14ac:dyDescent="0.3">
      <c r="A10" s="80" t="s">
        <v>90</v>
      </c>
      <c r="B10" s="81"/>
      <c r="C10" s="81"/>
      <c r="D10" s="81"/>
      <c r="E10" s="81"/>
      <c r="F10" s="81"/>
      <c r="G10" s="81"/>
      <c r="H10" s="81"/>
      <c r="I10" s="81"/>
      <c r="J10" s="39">
        <f>SUM(J9:J9)</f>
        <v>0</v>
      </c>
      <c r="K10" s="39">
        <f>SUM(K9:K9)</f>
        <v>0</v>
      </c>
      <c r="L10" s="46">
        <f>J10+K10</f>
        <v>0</v>
      </c>
    </row>
    <row r="11" spans="1:12" ht="15.75" thickBot="1" x14ac:dyDescent="0.3">
      <c r="A11" s="95"/>
      <c r="B11" s="96"/>
      <c r="C11" s="96"/>
      <c r="D11" s="17"/>
      <c r="E11" s="19"/>
      <c r="F11" s="17"/>
      <c r="G11" s="17"/>
      <c r="H11" s="17"/>
      <c r="I11" s="17"/>
      <c r="J11" s="37"/>
      <c r="K11" s="18"/>
      <c r="L11" s="47"/>
    </row>
    <row r="12" spans="1:12" ht="15.75" thickBot="1" x14ac:dyDescent="0.3">
      <c r="A12" s="80" t="s">
        <v>91</v>
      </c>
      <c r="B12" s="81"/>
      <c r="C12" s="81"/>
      <c r="D12" s="81"/>
      <c r="E12" s="81"/>
      <c r="F12" s="81"/>
      <c r="G12" s="81"/>
      <c r="H12" s="81"/>
      <c r="I12" s="81"/>
      <c r="J12" s="39">
        <f>SUM(J11:J11)</f>
        <v>0</v>
      </c>
      <c r="K12" s="39">
        <f>SUM(K11:K11)</f>
        <v>0</v>
      </c>
      <c r="L12" s="46">
        <f>J12+K12</f>
        <v>0</v>
      </c>
    </row>
    <row r="13" spans="1:12" ht="15.75" thickBot="1" x14ac:dyDescent="0.3">
      <c r="A13" s="95"/>
      <c r="B13" s="96"/>
      <c r="C13" s="96"/>
      <c r="D13" s="17"/>
      <c r="E13" s="19"/>
      <c r="F13" s="17"/>
      <c r="G13" s="17"/>
      <c r="H13" s="17"/>
      <c r="I13" s="17"/>
      <c r="J13" s="37"/>
      <c r="K13" s="18"/>
      <c r="L13" s="47"/>
    </row>
    <row r="14" spans="1:12" ht="15.75" thickBot="1" x14ac:dyDescent="0.3">
      <c r="A14" s="80" t="s">
        <v>92</v>
      </c>
      <c r="B14" s="81"/>
      <c r="C14" s="81"/>
      <c r="D14" s="81"/>
      <c r="E14" s="81"/>
      <c r="F14" s="81"/>
      <c r="G14" s="81"/>
      <c r="H14" s="81"/>
      <c r="I14" s="81"/>
      <c r="J14" s="39">
        <f>SUM(J13:J13)</f>
        <v>0</v>
      </c>
      <c r="K14" s="39">
        <f>SUM(K13:K13)</f>
        <v>0</v>
      </c>
      <c r="L14" s="46">
        <f>J14+K14</f>
        <v>0</v>
      </c>
    </row>
    <row r="15" spans="1:12" x14ac:dyDescent="0.25">
      <c r="A15" s="78" t="s">
        <v>521</v>
      </c>
      <c r="B15" s="79"/>
      <c r="C15" s="79"/>
      <c r="D15" s="14" t="s">
        <v>48</v>
      </c>
      <c r="E15" s="24">
        <v>45780</v>
      </c>
      <c r="F15" s="7" t="s">
        <v>14</v>
      </c>
      <c r="G15" s="7" t="s">
        <v>514</v>
      </c>
      <c r="H15" s="7">
        <v>30520</v>
      </c>
      <c r="I15" s="7">
        <v>86188</v>
      </c>
      <c r="J15" s="43"/>
      <c r="K15" s="11">
        <v>873.87</v>
      </c>
      <c r="L15" s="44">
        <f>K15</f>
        <v>873.87</v>
      </c>
    </row>
    <row r="16" spans="1:12" x14ac:dyDescent="0.25">
      <c r="A16" s="78" t="s">
        <v>531</v>
      </c>
      <c r="B16" s="79"/>
      <c r="C16" s="79"/>
      <c r="D16" s="14" t="s">
        <v>148</v>
      </c>
      <c r="E16" s="24">
        <v>45783</v>
      </c>
      <c r="F16" s="7" t="s">
        <v>14</v>
      </c>
      <c r="G16" s="7" t="s">
        <v>532</v>
      </c>
      <c r="H16" s="7">
        <v>360759</v>
      </c>
      <c r="I16" s="7">
        <v>240826</v>
      </c>
      <c r="J16" s="43"/>
      <c r="K16" s="11">
        <v>1960.03</v>
      </c>
      <c r="L16" s="44">
        <f>K16+J17+K18</f>
        <v>6668.47</v>
      </c>
    </row>
    <row r="17" spans="1:12" s="23" customFormat="1" ht="30" x14ac:dyDescent="0.25">
      <c r="A17" s="83" t="s">
        <v>533</v>
      </c>
      <c r="B17" s="84"/>
      <c r="C17" s="84"/>
      <c r="D17" s="42" t="s">
        <v>239</v>
      </c>
      <c r="E17" s="13">
        <v>45783</v>
      </c>
      <c r="F17" s="8" t="s">
        <v>146</v>
      </c>
      <c r="G17" s="8" t="s">
        <v>534</v>
      </c>
      <c r="H17" s="8">
        <v>3587</v>
      </c>
      <c r="I17" s="8" t="s">
        <v>535</v>
      </c>
      <c r="J17" s="35">
        <v>1628.64</v>
      </c>
      <c r="K17" s="10"/>
      <c r="L17" s="36"/>
    </row>
    <row r="18" spans="1:12" x14ac:dyDescent="0.25">
      <c r="A18" s="78" t="s">
        <v>550</v>
      </c>
      <c r="B18" s="79"/>
      <c r="C18" s="79"/>
      <c r="D18" s="14" t="s">
        <v>48</v>
      </c>
      <c r="E18" s="24">
        <v>45786</v>
      </c>
      <c r="F18" s="7" t="s">
        <v>14</v>
      </c>
      <c r="G18" s="7" t="s">
        <v>551</v>
      </c>
      <c r="H18" s="7">
        <v>30619</v>
      </c>
      <c r="I18" s="7">
        <v>86437</v>
      </c>
      <c r="J18" s="43"/>
      <c r="K18" s="11">
        <v>3079.8</v>
      </c>
      <c r="L18" s="44"/>
    </row>
    <row r="19" spans="1:12" ht="15.75" thickBot="1" x14ac:dyDescent="0.3">
      <c r="A19" s="95" t="s">
        <v>558</v>
      </c>
      <c r="B19" s="96"/>
      <c r="C19" s="96"/>
      <c r="D19" s="53" t="s">
        <v>48</v>
      </c>
      <c r="E19" s="19">
        <v>45789</v>
      </c>
      <c r="F19" s="17" t="s">
        <v>14</v>
      </c>
      <c r="G19" s="17" t="s">
        <v>563</v>
      </c>
      <c r="H19" s="17">
        <v>30656</v>
      </c>
      <c r="I19" s="17">
        <v>86562</v>
      </c>
      <c r="J19" s="37"/>
      <c r="K19" s="18">
        <v>1144.05</v>
      </c>
      <c r="L19" s="47">
        <f>K19</f>
        <v>1144.05</v>
      </c>
    </row>
    <row r="20" spans="1:12" ht="15.75" thickBot="1" x14ac:dyDescent="0.3">
      <c r="A20" s="80" t="s">
        <v>26</v>
      </c>
      <c r="B20" s="81"/>
      <c r="C20" s="81"/>
      <c r="D20" s="81"/>
      <c r="E20" s="81"/>
      <c r="F20" s="81"/>
      <c r="G20" s="81"/>
      <c r="H20" s="81"/>
      <c r="I20" s="81"/>
      <c r="J20" s="39">
        <f>SUM(J15:J19)</f>
        <v>1628.64</v>
      </c>
      <c r="K20" s="39">
        <f>SUM(K15:K19)</f>
        <v>7057.7500000000009</v>
      </c>
      <c r="L20" s="46">
        <f>J20+K20</f>
        <v>8686.3900000000012</v>
      </c>
    </row>
    <row r="21" spans="1:12" x14ac:dyDescent="0.25">
      <c r="A21" s="78" t="s">
        <v>677</v>
      </c>
      <c r="B21" s="79"/>
      <c r="C21" s="79"/>
      <c r="D21" s="14" t="s">
        <v>48</v>
      </c>
      <c r="E21" s="24">
        <v>45822</v>
      </c>
      <c r="F21" s="7" t="s">
        <v>14</v>
      </c>
      <c r="G21" s="7" t="s">
        <v>678</v>
      </c>
      <c r="H21" s="7">
        <v>31191</v>
      </c>
      <c r="I21" s="7">
        <v>87917</v>
      </c>
      <c r="J21" s="43"/>
      <c r="K21" s="11">
        <v>3161.6</v>
      </c>
      <c r="L21" s="44">
        <f>K21</f>
        <v>3161.6</v>
      </c>
    </row>
    <row r="22" spans="1:12" x14ac:dyDescent="0.25">
      <c r="A22" s="78" t="s">
        <v>685</v>
      </c>
      <c r="B22" s="79"/>
      <c r="C22" s="79"/>
      <c r="D22" s="14" t="s">
        <v>48</v>
      </c>
      <c r="E22" s="24">
        <v>45826</v>
      </c>
      <c r="F22" s="7" t="s">
        <v>14</v>
      </c>
      <c r="G22" s="7" t="s">
        <v>686</v>
      </c>
      <c r="H22" s="7">
        <v>31255</v>
      </c>
      <c r="I22" s="7">
        <v>88039</v>
      </c>
      <c r="J22" s="43"/>
      <c r="K22" s="11">
        <v>3390.11</v>
      </c>
      <c r="L22" s="44">
        <f>K22</f>
        <v>3390.11</v>
      </c>
    </row>
    <row r="23" spans="1:12" x14ac:dyDescent="0.25">
      <c r="A23" s="78" t="s">
        <v>713</v>
      </c>
      <c r="B23" s="79"/>
      <c r="C23" s="79"/>
      <c r="D23" s="14" t="s">
        <v>553</v>
      </c>
      <c r="E23" s="24">
        <v>45832</v>
      </c>
      <c r="F23" s="7" t="s">
        <v>14</v>
      </c>
      <c r="G23" s="7"/>
      <c r="H23" s="7"/>
      <c r="I23" s="7" t="s">
        <v>714</v>
      </c>
      <c r="J23" s="43"/>
      <c r="K23" s="11">
        <v>4331.4399999999996</v>
      </c>
      <c r="L23" s="44">
        <f>K23+J24</f>
        <v>5014.6799999999994</v>
      </c>
    </row>
    <row r="24" spans="1:12" x14ac:dyDescent="0.25">
      <c r="A24" s="85" t="s">
        <v>722</v>
      </c>
      <c r="B24" s="86"/>
      <c r="C24" s="86"/>
      <c r="D24" s="64" t="s">
        <v>723</v>
      </c>
      <c r="E24" s="21">
        <v>45835</v>
      </c>
      <c r="F24" s="20" t="s">
        <v>146</v>
      </c>
      <c r="G24" s="20"/>
      <c r="H24" s="20"/>
      <c r="I24" s="20" t="s">
        <v>724</v>
      </c>
      <c r="J24" s="38">
        <v>683.24</v>
      </c>
      <c r="K24" s="22"/>
      <c r="L24" s="48"/>
    </row>
    <row r="25" spans="1:12" ht="15.75" thickBot="1" x14ac:dyDescent="0.3">
      <c r="A25" s="78"/>
      <c r="B25" s="79"/>
      <c r="C25" s="79"/>
      <c r="D25" s="14"/>
      <c r="E25" s="24"/>
      <c r="F25" s="7"/>
      <c r="G25" s="7"/>
      <c r="H25" s="7"/>
      <c r="I25" s="7"/>
      <c r="J25" s="43"/>
      <c r="K25" s="11"/>
      <c r="L25" s="44"/>
    </row>
    <row r="26" spans="1:12" ht="15.75" thickBot="1" x14ac:dyDescent="0.3">
      <c r="A26" s="80" t="s">
        <v>89</v>
      </c>
      <c r="B26" s="81"/>
      <c r="C26" s="81"/>
      <c r="D26" s="81"/>
      <c r="E26" s="81"/>
      <c r="F26" s="81"/>
      <c r="G26" s="81"/>
      <c r="H26" s="81"/>
      <c r="I26" s="81"/>
      <c r="J26" s="39">
        <f>SUM(J21:J25)</f>
        <v>683.24</v>
      </c>
      <c r="K26" s="39">
        <f>SUM(K21:K25)</f>
        <v>10883.15</v>
      </c>
      <c r="L26" s="46">
        <f>J26+K26</f>
        <v>11566.39</v>
      </c>
    </row>
    <row r="27" spans="1:12" x14ac:dyDescent="0.25">
      <c r="A27" s="78"/>
      <c r="B27" s="79"/>
      <c r="C27" s="79"/>
      <c r="D27" s="14"/>
      <c r="E27" s="24"/>
      <c r="F27" s="7"/>
      <c r="G27" s="7"/>
      <c r="H27" s="7"/>
      <c r="I27" s="7"/>
      <c r="J27" s="43"/>
      <c r="K27" s="11"/>
      <c r="L27" s="44"/>
    </row>
    <row r="28" spans="1:12" x14ac:dyDescent="0.25">
      <c r="A28" s="78"/>
      <c r="B28" s="79"/>
      <c r="C28" s="79"/>
      <c r="D28" s="14"/>
      <c r="E28" s="24"/>
      <c r="F28" s="7"/>
      <c r="G28" s="7"/>
      <c r="H28" s="7"/>
      <c r="I28" s="7"/>
      <c r="J28" s="43"/>
      <c r="K28" s="11"/>
      <c r="L28" s="44"/>
    </row>
    <row r="29" spans="1:12" x14ac:dyDescent="0.25">
      <c r="A29" s="85"/>
      <c r="B29" s="86"/>
      <c r="C29" s="86"/>
      <c r="D29" s="20"/>
      <c r="E29" s="21"/>
      <c r="F29" s="20"/>
      <c r="G29" s="20"/>
      <c r="H29" s="20"/>
      <c r="I29" s="20"/>
      <c r="J29" s="38"/>
      <c r="K29" s="22"/>
      <c r="L29" s="48"/>
    </row>
    <row r="30" spans="1:12" x14ac:dyDescent="0.25">
      <c r="A30" s="78"/>
      <c r="B30" s="79"/>
      <c r="C30" s="79"/>
      <c r="D30" s="14"/>
      <c r="E30" s="24"/>
      <c r="F30" s="7"/>
      <c r="G30" s="7"/>
      <c r="H30" s="7"/>
      <c r="I30" s="7"/>
      <c r="J30" s="43"/>
      <c r="K30" s="11"/>
      <c r="L30" s="44"/>
    </row>
    <row r="31" spans="1:12" ht="15.75" thickBot="1" x14ac:dyDescent="0.3">
      <c r="A31" s="78"/>
      <c r="B31" s="79"/>
      <c r="C31" s="79"/>
      <c r="D31" s="14"/>
      <c r="E31" s="24"/>
      <c r="F31" s="7"/>
      <c r="G31" s="7"/>
      <c r="H31" s="7"/>
      <c r="I31" s="7"/>
      <c r="J31" s="43"/>
      <c r="K31" s="11"/>
      <c r="L31" s="44"/>
    </row>
    <row r="32" spans="1:12" ht="15.75" thickBot="1" x14ac:dyDescent="0.3">
      <c r="A32" s="80" t="s">
        <v>52</v>
      </c>
      <c r="B32" s="81"/>
      <c r="C32" s="81"/>
      <c r="D32" s="81"/>
      <c r="E32" s="81"/>
      <c r="F32" s="81"/>
      <c r="G32" s="81"/>
      <c r="H32" s="81"/>
      <c r="I32" s="81"/>
      <c r="J32" s="39">
        <f>SUM(J31:J31)</f>
        <v>0</v>
      </c>
      <c r="K32" s="39">
        <f>SUM(K31:K31)</f>
        <v>0</v>
      </c>
      <c r="L32" s="46">
        <f>J32+K32</f>
        <v>0</v>
      </c>
    </row>
    <row r="33" spans="1:12" x14ac:dyDescent="0.25">
      <c r="A33" s="78"/>
      <c r="B33" s="79"/>
      <c r="C33" s="79"/>
      <c r="D33" s="14"/>
      <c r="E33" s="24"/>
      <c r="F33" s="7"/>
      <c r="G33" s="7"/>
      <c r="H33" s="7"/>
      <c r="I33" s="7"/>
      <c r="J33" s="43"/>
      <c r="K33" s="11"/>
      <c r="L33" s="44"/>
    </row>
    <row r="34" spans="1:12" x14ac:dyDescent="0.25">
      <c r="A34" s="78"/>
      <c r="B34" s="79"/>
      <c r="C34" s="79"/>
      <c r="D34" s="14"/>
      <c r="E34" s="24"/>
      <c r="F34" s="7"/>
      <c r="G34" s="7"/>
      <c r="H34" s="7"/>
      <c r="I34" s="7"/>
      <c r="J34" s="43"/>
      <c r="K34" s="11"/>
      <c r="L34" s="44"/>
    </row>
    <row r="35" spans="1:12" x14ac:dyDescent="0.25">
      <c r="A35" s="85"/>
      <c r="B35" s="86"/>
      <c r="C35" s="86"/>
      <c r="D35" s="20"/>
      <c r="E35" s="21"/>
      <c r="F35" s="20"/>
      <c r="G35" s="20"/>
      <c r="H35" s="20"/>
      <c r="I35" s="20"/>
      <c r="J35" s="38"/>
      <c r="K35" s="22"/>
      <c r="L35" s="48"/>
    </row>
    <row r="36" spans="1:12" x14ac:dyDescent="0.25">
      <c r="A36" s="83"/>
      <c r="B36" s="84"/>
      <c r="C36" s="84"/>
      <c r="D36" s="42"/>
      <c r="E36" s="13"/>
      <c r="F36" s="8"/>
      <c r="G36" s="8"/>
      <c r="H36" s="8"/>
      <c r="I36" s="8"/>
      <c r="J36" s="35"/>
      <c r="K36" s="11"/>
      <c r="L36" s="44"/>
    </row>
    <row r="37" spans="1:12" ht="15.75" thickBot="1" x14ac:dyDescent="0.3">
      <c r="A37" s="78"/>
      <c r="B37" s="79"/>
      <c r="C37" s="79"/>
      <c r="D37" s="14"/>
      <c r="E37" s="24"/>
      <c r="F37" s="7"/>
      <c r="G37" s="7"/>
      <c r="H37" s="7"/>
      <c r="I37" s="7"/>
      <c r="J37" s="43"/>
      <c r="K37" s="11"/>
      <c r="L37" s="44"/>
    </row>
    <row r="38" spans="1:12" ht="15.75" thickBot="1" x14ac:dyDescent="0.3">
      <c r="A38" s="80" t="s">
        <v>55</v>
      </c>
      <c r="B38" s="81"/>
      <c r="C38" s="81"/>
      <c r="D38" s="81"/>
      <c r="E38" s="81"/>
      <c r="F38" s="81"/>
      <c r="G38" s="81"/>
      <c r="H38" s="81"/>
      <c r="I38" s="81"/>
      <c r="J38" s="39">
        <f>SUM(J33:J37)</f>
        <v>0</v>
      </c>
      <c r="K38" s="39">
        <f>SUM(K33:K37)</f>
        <v>0</v>
      </c>
      <c r="L38" s="46">
        <f>J38+K38</f>
        <v>0</v>
      </c>
    </row>
    <row r="39" spans="1:12" x14ac:dyDescent="0.25">
      <c r="A39" s="78"/>
      <c r="B39" s="79"/>
      <c r="C39" s="79"/>
      <c r="D39" s="14"/>
      <c r="E39" s="24"/>
      <c r="F39" s="7"/>
      <c r="G39" s="7"/>
      <c r="H39" s="7"/>
      <c r="I39" s="7"/>
      <c r="J39" s="43"/>
      <c r="K39" s="11"/>
      <c r="L39" s="44"/>
    </row>
    <row r="40" spans="1:12" x14ac:dyDescent="0.25">
      <c r="A40" s="78"/>
      <c r="B40" s="79"/>
      <c r="C40" s="79"/>
      <c r="D40" s="14"/>
      <c r="E40" s="24"/>
      <c r="F40" s="7"/>
      <c r="G40" s="7"/>
      <c r="H40" s="7"/>
      <c r="I40" s="7"/>
      <c r="J40" s="43"/>
      <c r="K40" s="11"/>
      <c r="L40" s="44"/>
    </row>
    <row r="41" spans="1:12" x14ac:dyDescent="0.25">
      <c r="A41" s="85"/>
      <c r="B41" s="86"/>
      <c r="C41" s="86"/>
      <c r="D41" s="20"/>
      <c r="E41" s="21"/>
      <c r="F41" s="20"/>
      <c r="G41" s="20"/>
      <c r="H41" s="20"/>
      <c r="I41" s="20"/>
      <c r="J41" s="38"/>
      <c r="K41" s="22"/>
      <c r="L41" s="48"/>
    </row>
    <row r="42" spans="1:12" x14ac:dyDescent="0.25">
      <c r="A42" s="83"/>
      <c r="B42" s="84"/>
      <c r="C42" s="84"/>
      <c r="D42" s="42"/>
      <c r="E42" s="13"/>
      <c r="F42" s="8"/>
      <c r="G42" s="8"/>
      <c r="H42" s="8"/>
      <c r="I42" s="8"/>
      <c r="J42" s="35"/>
      <c r="K42" s="11"/>
      <c r="L42" s="44"/>
    </row>
    <row r="43" spans="1:12" ht="15.75" thickBot="1" x14ac:dyDescent="0.3">
      <c r="A43" s="83"/>
      <c r="B43" s="84"/>
      <c r="C43" s="84"/>
      <c r="D43" s="42"/>
      <c r="E43" s="13"/>
      <c r="F43" s="8"/>
      <c r="G43" s="8"/>
      <c r="H43" s="8"/>
      <c r="I43" s="8"/>
      <c r="J43" s="35"/>
      <c r="K43" s="10"/>
      <c r="L43" s="36"/>
    </row>
    <row r="44" spans="1:12" ht="15.75" thickBot="1" x14ac:dyDescent="0.3">
      <c r="A44" s="80" t="s">
        <v>62</v>
      </c>
      <c r="B44" s="81"/>
      <c r="C44" s="81"/>
      <c r="D44" s="81"/>
      <c r="E44" s="81"/>
      <c r="F44" s="81"/>
      <c r="G44" s="81"/>
      <c r="H44" s="81"/>
      <c r="I44" s="81"/>
      <c r="J44" s="39">
        <f>SUM(J39:J43)</f>
        <v>0</v>
      </c>
      <c r="K44" s="39">
        <f>SUM(K39:K43)</f>
        <v>0</v>
      </c>
      <c r="L44" s="46">
        <f>J44+K44</f>
        <v>0</v>
      </c>
    </row>
    <row r="45" spans="1:12" x14ac:dyDescent="0.25">
      <c r="A45" s="78"/>
      <c r="B45" s="79"/>
      <c r="C45" s="79"/>
      <c r="D45" s="14"/>
      <c r="E45" s="24"/>
      <c r="F45" s="7"/>
      <c r="G45" s="7"/>
      <c r="H45" s="7"/>
      <c r="I45" s="7"/>
      <c r="J45" s="43"/>
      <c r="K45" s="11"/>
      <c r="L45" s="44"/>
    </row>
    <row r="46" spans="1:12" x14ac:dyDescent="0.25">
      <c r="A46" s="78"/>
      <c r="B46" s="79"/>
      <c r="C46" s="79"/>
      <c r="D46" s="14"/>
      <c r="E46" s="24"/>
      <c r="F46" s="7"/>
      <c r="G46" s="7"/>
      <c r="H46" s="7"/>
      <c r="I46" s="7"/>
      <c r="J46" s="43"/>
      <c r="K46" s="11"/>
      <c r="L46" s="44"/>
    </row>
    <row r="47" spans="1:12" x14ac:dyDescent="0.25">
      <c r="A47" s="85"/>
      <c r="B47" s="86"/>
      <c r="C47" s="86"/>
      <c r="D47" s="20"/>
      <c r="E47" s="21"/>
      <c r="F47" s="20"/>
      <c r="G47" s="20"/>
      <c r="H47" s="20"/>
      <c r="I47" s="20"/>
      <c r="J47" s="38"/>
      <c r="K47" s="22"/>
      <c r="L47" s="48"/>
    </row>
    <row r="48" spans="1:12" x14ac:dyDescent="0.25">
      <c r="A48" s="83"/>
      <c r="B48" s="84"/>
      <c r="C48" s="84"/>
      <c r="D48" s="42"/>
      <c r="E48" s="13"/>
      <c r="F48" s="8"/>
      <c r="G48" s="8"/>
      <c r="H48" s="8"/>
      <c r="I48" s="8"/>
      <c r="J48" s="35"/>
      <c r="K48" s="11"/>
      <c r="L48" s="44"/>
    </row>
    <row r="49" spans="1:12" ht="15.75" thickBot="1" x14ac:dyDescent="0.3">
      <c r="A49" s="78"/>
      <c r="B49" s="79"/>
      <c r="C49" s="79"/>
      <c r="D49" s="14"/>
      <c r="E49" s="24"/>
      <c r="F49" s="7"/>
      <c r="G49" s="7"/>
      <c r="H49" s="7"/>
      <c r="I49" s="7"/>
      <c r="J49" s="43"/>
      <c r="K49" s="11"/>
      <c r="L49" s="44"/>
    </row>
    <row r="50" spans="1:12" ht="15.75" thickBot="1" x14ac:dyDescent="0.3">
      <c r="A50" s="80" t="s">
        <v>68</v>
      </c>
      <c r="B50" s="81"/>
      <c r="C50" s="81"/>
      <c r="D50" s="81"/>
      <c r="E50" s="81"/>
      <c r="F50" s="81"/>
      <c r="G50" s="81"/>
      <c r="H50" s="81"/>
      <c r="I50" s="81"/>
      <c r="J50" s="39">
        <f>SUM(J45:J49)</f>
        <v>0</v>
      </c>
      <c r="K50" s="39">
        <f>SUM(K45:K49)</f>
        <v>0</v>
      </c>
      <c r="L50" s="46">
        <f>J50+K50</f>
        <v>0</v>
      </c>
    </row>
    <row r="51" spans="1:12" ht="30" customHeight="1" x14ac:dyDescent="0.25">
      <c r="A51" s="78"/>
      <c r="B51" s="79"/>
      <c r="C51" s="79"/>
      <c r="D51" s="14"/>
      <c r="E51" s="24"/>
      <c r="F51" s="7"/>
      <c r="G51" s="7"/>
      <c r="H51" s="7"/>
      <c r="I51" s="7"/>
      <c r="J51" s="43"/>
      <c r="K51" s="11"/>
      <c r="L51" s="44"/>
    </row>
    <row r="52" spans="1:12" x14ac:dyDescent="0.25">
      <c r="A52" s="78"/>
      <c r="B52" s="79"/>
      <c r="C52" s="79"/>
      <c r="D52" s="14"/>
      <c r="E52" s="24"/>
      <c r="F52" s="7"/>
      <c r="G52" s="7"/>
      <c r="H52" s="7"/>
      <c r="I52" s="7"/>
      <c r="J52" s="43"/>
      <c r="K52" s="11"/>
      <c r="L52" s="44"/>
    </row>
    <row r="53" spans="1:12" x14ac:dyDescent="0.25">
      <c r="A53" s="78"/>
      <c r="B53" s="79"/>
      <c r="C53" s="79"/>
      <c r="D53" s="14"/>
      <c r="E53" s="24"/>
      <c r="F53" s="7"/>
      <c r="G53" s="7"/>
      <c r="H53" s="7"/>
      <c r="I53" s="7"/>
      <c r="J53" s="43"/>
      <c r="K53" s="11"/>
      <c r="L53" s="44"/>
    </row>
    <row r="54" spans="1:12" x14ac:dyDescent="0.25">
      <c r="A54" s="85"/>
      <c r="B54" s="86"/>
      <c r="C54" s="86"/>
      <c r="D54" s="20"/>
      <c r="E54" s="21"/>
      <c r="F54" s="20"/>
      <c r="G54" s="20"/>
      <c r="H54" s="20"/>
      <c r="I54" s="20"/>
      <c r="J54" s="38"/>
      <c r="K54" s="22"/>
      <c r="L54" s="48"/>
    </row>
    <row r="55" spans="1:12" x14ac:dyDescent="0.25">
      <c r="A55" s="83"/>
      <c r="B55" s="84"/>
      <c r="C55" s="84"/>
      <c r="D55" s="42"/>
      <c r="E55" s="13"/>
      <c r="F55" s="8"/>
      <c r="G55" s="8"/>
      <c r="H55" s="8"/>
      <c r="I55" s="8"/>
      <c r="J55" s="35"/>
      <c r="K55" s="11"/>
      <c r="L55" s="44"/>
    </row>
    <row r="56" spans="1:12" ht="15.75" thickBot="1" x14ac:dyDescent="0.3">
      <c r="A56" s="78"/>
      <c r="B56" s="79"/>
      <c r="C56" s="79"/>
      <c r="D56" s="14"/>
      <c r="E56" s="24"/>
      <c r="F56" s="7"/>
      <c r="G56" s="7"/>
      <c r="H56" s="7"/>
      <c r="I56" s="7"/>
      <c r="J56" s="11"/>
      <c r="K56" s="11"/>
      <c r="L56" s="44"/>
    </row>
    <row r="57" spans="1:12" ht="15.75" thickBot="1" x14ac:dyDescent="0.3">
      <c r="A57" s="80" t="s">
        <v>73</v>
      </c>
      <c r="B57" s="81"/>
      <c r="C57" s="81"/>
      <c r="D57" s="81"/>
      <c r="E57" s="81"/>
      <c r="F57" s="81"/>
      <c r="G57" s="81"/>
      <c r="H57" s="81"/>
      <c r="I57" s="81"/>
      <c r="J57" s="39">
        <f>SUM(J52:J56)</f>
        <v>0</v>
      </c>
      <c r="K57" s="39">
        <f>SUM(K52:K56)</f>
        <v>0</v>
      </c>
      <c r="L57" s="46">
        <f>J57+K57</f>
        <v>0</v>
      </c>
    </row>
    <row r="58" spans="1:12" x14ac:dyDescent="0.25">
      <c r="A58" s="78"/>
      <c r="B58" s="79"/>
      <c r="C58" s="79"/>
      <c r="D58" s="14"/>
      <c r="E58" s="24"/>
      <c r="F58" s="7"/>
      <c r="G58" s="7"/>
      <c r="H58" s="7"/>
      <c r="I58" s="7"/>
      <c r="J58" s="43"/>
      <c r="K58" s="11"/>
      <c r="L58" s="44"/>
    </row>
    <row r="59" spans="1:12" x14ac:dyDescent="0.25">
      <c r="A59" s="78"/>
      <c r="B59" s="79"/>
      <c r="C59" s="79"/>
      <c r="D59" s="14"/>
      <c r="E59" s="24"/>
      <c r="F59" s="7"/>
      <c r="G59" s="7"/>
      <c r="H59" s="7"/>
      <c r="I59" s="7"/>
      <c r="J59" s="43"/>
      <c r="K59" s="11"/>
      <c r="L59" s="44"/>
    </row>
    <row r="60" spans="1:12" x14ac:dyDescent="0.25">
      <c r="A60" s="78"/>
      <c r="B60" s="79"/>
      <c r="C60" s="79"/>
      <c r="D60" s="14"/>
      <c r="E60" s="24"/>
      <c r="F60" s="7"/>
      <c r="G60" s="7"/>
      <c r="H60" s="7"/>
      <c r="I60" s="7"/>
      <c r="J60" s="43"/>
      <c r="K60" s="11"/>
      <c r="L60" s="44"/>
    </row>
    <row r="61" spans="1:12" x14ac:dyDescent="0.25">
      <c r="A61" s="78"/>
      <c r="B61" s="79"/>
      <c r="C61" s="79"/>
      <c r="D61" s="14"/>
      <c r="E61" s="24"/>
      <c r="F61" s="7"/>
      <c r="G61" s="7"/>
      <c r="H61" s="7"/>
      <c r="I61" s="7"/>
      <c r="J61" s="43"/>
      <c r="K61" s="11"/>
      <c r="L61" s="44"/>
    </row>
    <row r="62" spans="1:12" ht="15.75" thickBot="1" x14ac:dyDescent="0.3">
      <c r="A62" s="78"/>
      <c r="B62" s="79"/>
      <c r="C62" s="79"/>
      <c r="D62" s="14"/>
      <c r="E62" s="24"/>
      <c r="F62" s="7"/>
      <c r="G62" s="7"/>
      <c r="H62" s="7"/>
      <c r="I62" s="7"/>
      <c r="J62" s="43"/>
      <c r="K62" s="41"/>
      <c r="L62" s="44"/>
    </row>
    <row r="63" spans="1:12" ht="15.75" thickBot="1" x14ac:dyDescent="0.3">
      <c r="A63" s="80" t="s">
        <v>78</v>
      </c>
      <c r="B63" s="81"/>
      <c r="C63" s="81"/>
      <c r="D63" s="81"/>
      <c r="E63" s="81"/>
      <c r="F63" s="81"/>
      <c r="G63" s="81"/>
      <c r="H63" s="81"/>
      <c r="I63" s="82"/>
      <c r="J63" s="39">
        <f>SUM(J56:J62)</f>
        <v>0</v>
      </c>
      <c r="K63" s="39">
        <f>SUM(K56:K62)</f>
        <v>0</v>
      </c>
      <c r="L63" s="46">
        <f>J63+K63</f>
        <v>0</v>
      </c>
    </row>
    <row r="64" spans="1:12" x14ac:dyDescent="0.25">
      <c r="A64" s="78"/>
      <c r="B64" s="79"/>
      <c r="C64" s="79"/>
      <c r="D64" s="14"/>
      <c r="E64" s="24"/>
      <c r="F64" s="7"/>
      <c r="G64" s="7"/>
      <c r="H64" s="7"/>
      <c r="I64" s="7"/>
      <c r="J64" s="43"/>
      <c r="K64" s="11"/>
      <c r="L64" s="44"/>
    </row>
    <row r="65" spans="1:12" x14ac:dyDescent="0.25">
      <c r="A65" s="78"/>
      <c r="B65" s="79"/>
      <c r="C65" s="79"/>
      <c r="D65" s="14"/>
      <c r="E65" s="24"/>
      <c r="F65" s="7"/>
      <c r="G65" s="7"/>
      <c r="H65" s="7"/>
      <c r="I65" s="7"/>
      <c r="J65" s="49">
        <f>J8+J10+J12+J14+J20+J26+J32+J38+J44+J50+J57+J63</f>
        <v>2311.88</v>
      </c>
      <c r="K65" s="49">
        <f>K8+K10+K12+K14+K20+K26+K32+K38+K44+K50+K57+K63</f>
        <v>17940.900000000001</v>
      </c>
      <c r="L65" s="50">
        <f>L8+L10+L12+L14+L20+L26+L32+L38+L44+L50+L57+L63</f>
        <v>20252.78</v>
      </c>
    </row>
    <row r="66" spans="1:12" ht="15.75" thickBot="1" x14ac:dyDescent="0.3">
      <c r="A66" s="76"/>
      <c r="B66" s="77"/>
      <c r="C66" s="77"/>
      <c r="D66" s="16"/>
      <c r="E66" s="25"/>
      <c r="F66" s="9"/>
      <c r="G66" s="9"/>
      <c r="H66" s="9"/>
      <c r="I66" s="9"/>
      <c r="J66" s="51"/>
      <c r="K66" s="12"/>
      <c r="L66" s="52"/>
    </row>
  </sheetData>
  <mergeCells count="63">
    <mergeCell ref="A5:F5"/>
    <mergeCell ref="H5:L5"/>
    <mergeCell ref="A6:C6"/>
    <mergeCell ref="A7:C7"/>
    <mergeCell ref="A21:C21"/>
    <mergeCell ref="A13:C13"/>
    <mergeCell ref="A14:I14"/>
    <mergeCell ref="A15:C15"/>
    <mergeCell ref="A8:I8"/>
    <mergeCell ref="A9:C9"/>
    <mergeCell ref="A10:I10"/>
    <mergeCell ref="A11:C11"/>
    <mergeCell ref="A12:I12"/>
    <mergeCell ref="A16:C16"/>
    <mergeCell ref="A17:C17"/>
    <mergeCell ref="A18:C18"/>
    <mergeCell ref="A19:C19"/>
    <mergeCell ref="A20:I20"/>
    <mergeCell ref="A33:C33"/>
    <mergeCell ref="A22:C22"/>
    <mergeCell ref="A23:C23"/>
    <mergeCell ref="A24:C24"/>
    <mergeCell ref="A25:C25"/>
    <mergeCell ref="A26:I26"/>
    <mergeCell ref="A27:C27"/>
    <mergeCell ref="A28:C28"/>
    <mergeCell ref="A29:C29"/>
    <mergeCell ref="A31:C31"/>
    <mergeCell ref="A32:I32"/>
    <mergeCell ref="A30:C30"/>
    <mergeCell ref="A45:C45"/>
    <mergeCell ref="A34:C34"/>
    <mergeCell ref="A35:C35"/>
    <mergeCell ref="A36:C36"/>
    <mergeCell ref="A37:C37"/>
    <mergeCell ref="A38:I38"/>
    <mergeCell ref="A39:C39"/>
    <mergeCell ref="A40:C40"/>
    <mergeCell ref="A41:C41"/>
    <mergeCell ref="A42:C42"/>
    <mergeCell ref="A43:C43"/>
    <mergeCell ref="A44:I44"/>
    <mergeCell ref="A57:I57"/>
    <mergeCell ref="A46:C46"/>
    <mergeCell ref="A47:C47"/>
    <mergeCell ref="A48:C48"/>
    <mergeCell ref="A49:C49"/>
    <mergeCell ref="A50:I50"/>
    <mergeCell ref="A51:C51"/>
    <mergeCell ref="A52:C52"/>
    <mergeCell ref="A53:C53"/>
    <mergeCell ref="A54:C54"/>
    <mergeCell ref="A55:C55"/>
    <mergeCell ref="A56:C56"/>
    <mergeCell ref="A64:C64"/>
    <mergeCell ref="A65:C65"/>
    <mergeCell ref="A66:C66"/>
    <mergeCell ref="A58:C58"/>
    <mergeCell ref="A59:C59"/>
    <mergeCell ref="A60:C60"/>
    <mergeCell ref="A61:C61"/>
    <mergeCell ref="A62:C62"/>
    <mergeCell ref="A63:I63"/>
  </mergeCells>
  <pageMargins left="0.31496062992125984" right="0.31496062992125984" top="0.35433070866141736" bottom="0.19685039370078741" header="0.31496062992125984" footer="0.31496062992125984"/>
  <pageSetup scale="60" orientation="landscape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045758-F052-4431-9C3C-5C1A89A75CD8}">
  <dimension ref="A4:L71"/>
  <sheetViews>
    <sheetView view="pageBreakPreview" zoomScale="80" zoomScaleNormal="100" zoomScaleSheetLayoutView="80" workbookViewId="0">
      <pane ySplit="6" topLeftCell="A25" activePane="bottomLeft" state="frozen"/>
      <selection pane="bottomLeft" activeCell="H33" sqref="H33"/>
    </sheetView>
  </sheetViews>
  <sheetFormatPr baseColWidth="10" defaultColWidth="4" defaultRowHeight="15" x14ac:dyDescent="0.25"/>
  <cols>
    <col min="1" max="1" width="18.85546875" customWidth="1"/>
    <col min="2" max="2" width="18.7109375" customWidth="1"/>
    <col min="3" max="3" width="43.28515625" customWidth="1"/>
    <col min="4" max="4" width="18.28515625" style="6" customWidth="1"/>
    <col min="5" max="5" width="13.85546875" style="6" customWidth="1"/>
    <col min="6" max="6" width="17.7109375" style="6" customWidth="1"/>
    <col min="7" max="8" width="16.5703125" style="6" customWidth="1"/>
    <col min="9" max="9" width="13.7109375" style="6" customWidth="1"/>
    <col min="10" max="11" width="12.42578125" style="6" customWidth="1"/>
    <col min="12" max="12" width="17" customWidth="1"/>
  </cols>
  <sheetData>
    <row r="4" spans="1:12" ht="15.75" thickBot="1" x14ac:dyDescent="0.3"/>
    <row r="5" spans="1:12" ht="15" customHeight="1" thickBot="1" x14ac:dyDescent="0.3">
      <c r="A5" s="87" t="s">
        <v>718</v>
      </c>
      <c r="B5" s="88"/>
      <c r="C5" s="88"/>
      <c r="D5" s="88"/>
      <c r="E5" s="88"/>
      <c r="F5" s="89"/>
      <c r="G5" s="87" t="s">
        <v>21</v>
      </c>
      <c r="H5" s="88"/>
      <c r="I5" s="88"/>
      <c r="J5" s="88"/>
      <c r="K5" s="88"/>
      <c r="L5" s="89"/>
    </row>
    <row r="6" spans="1:12" s="2" customFormat="1" ht="54" customHeight="1" thickBot="1" x14ac:dyDescent="0.3">
      <c r="A6" s="90" t="s">
        <v>3</v>
      </c>
      <c r="B6" s="91"/>
      <c r="C6" s="91"/>
      <c r="D6" s="5" t="s">
        <v>8</v>
      </c>
      <c r="E6" s="5" t="s">
        <v>7</v>
      </c>
      <c r="F6" s="5" t="s">
        <v>5</v>
      </c>
      <c r="G6" s="4" t="s">
        <v>44</v>
      </c>
      <c r="H6" s="4" t="s">
        <v>50</v>
      </c>
      <c r="I6" s="4" t="s">
        <v>0</v>
      </c>
      <c r="J6" s="4" t="s">
        <v>38</v>
      </c>
      <c r="K6" s="4" t="s">
        <v>39</v>
      </c>
      <c r="L6" s="4" t="s">
        <v>721</v>
      </c>
    </row>
    <row r="7" spans="1:12" ht="15.75" customHeight="1" thickBot="1" x14ac:dyDescent="0.3">
      <c r="A7" s="78"/>
      <c r="B7" s="79"/>
      <c r="C7" s="79"/>
      <c r="D7" s="14"/>
      <c r="E7" s="24"/>
      <c r="F7" s="7"/>
      <c r="G7" s="7"/>
      <c r="H7" s="7"/>
      <c r="I7" s="7"/>
      <c r="J7" s="43"/>
      <c r="K7" s="11"/>
      <c r="L7" s="44"/>
    </row>
    <row r="8" spans="1:12" ht="15" customHeight="1" thickBot="1" x14ac:dyDescent="0.3">
      <c r="A8" s="80"/>
      <c r="B8" s="81"/>
      <c r="C8" s="81"/>
      <c r="D8" s="81"/>
      <c r="E8" s="81"/>
      <c r="F8" s="81"/>
      <c r="G8" s="81"/>
      <c r="H8" s="81"/>
      <c r="I8" s="81"/>
      <c r="J8" s="39"/>
      <c r="K8" s="39"/>
      <c r="L8" s="46"/>
    </row>
    <row r="9" spans="1:12" ht="15" customHeight="1" thickBot="1" x14ac:dyDescent="0.3">
      <c r="A9" s="97"/>
      <c r="B9" s="98"/>
      <c r="C9" s="99"/>
      <c r="D9" s="45"/>
      <c r="E9" s="55"/>
      <c r="F9" s="56"/>
      <c r="G9" s="56"/>
      <c r="H9" s="56"/>
      <c r="I9" s="56"/>
      <c r="J9" s="57"/>
      <c r="K9" s="58"/>
      <c r="L9" s="47"/>
    </row>
    <row r="10" spans="1:12" ht="15.75" customHeight="1" thickBot="1" x14ac:dyDescent="0.3">
      <c r="A10" s="80"/>
      <c r="B10" s="81"/>
      <c r="C10" s="81"/>
      <c r="D10" s="81"/>
      <c r="E10" s="81"/>
      <c r="F10" s="81"/>
      <c r="G10" s="81"/>
      <c r="H10" s="81"/>
      <c r="I10" s="81"/>
      <c r="J10" s="39"/>
      <c r="K10" s="39"/>
      <c r="L10" s="46"/>
    </row>
    <row r="11" spans="1:12" ht="15.75" customHeight="1" thickBot="1" x14ac:dyDescent="0.3">
      <c r="A11" s="78"/>
      <c r="B11" s="79"/>
      <c r="C11" s="79"/>
      <c r="D11" s="14"/>
      <c r="E11" s="24"/>
      <c r="F11" s="7"/>
      <c r="G11" s="7"/>
      <c r="H11" s="7"/>
      <c r="I11" s="7"/>
      <c r="J11" s="43"/>
      <c r="K11" s="11"/>
      <c r="L11" s="44"/>
    </row>
    <row r="12" spans="1:12" ht="15.75" customHeight="1" thickBot="1" x14ac:dyDescent="0.3">
      <c r="A12" s="80" t="s">
        <v>91</v>
      </c>
      <c r="B12" s="81"/>
      <c r="C12" s="81"/>
      <c r="D12" s="81"/>
      <c r="E12" s="81"/>
      <c r="F12" s="81"/>
      <c r="G12" s="81"/>
      <c r="H12" s="81"/>
      <c r="I12" s="81"/>
      <c r="J12" s="39">
        <f>SUM(J11:J11)</f>
        <v>0</v>
      </c>
      <c r="K12" s="39">
        <f>SUM(K11:K11)</f>
        <v>0</v>
      </c>
      <c r="L12" s="46">
        <f>J12+K12</f>
        <v>0</v>
      </c>
    </row>
    <row r="13" spans="1:12" x14ac:dyDescent="0.25">
      <c r="A13" s="78" t="s">
        <v>498</v>
      </c>
      <c r="B13" s="79"/>
      <c r="C13" s="79"/>
      <c r="D13" s="14" t="s">
        <v>48</v>
      </c>
      <c r="E13" s="24">
        <v>45777</v>
      </c>
      <c r="F13" s="7" t="s">
        <v>14</v>
      </c>
      <c r="G13" s="7">
        <v>30481</v>
      </c>
      <c r="H13" s="7"/>
      <c r="I13" s="7">
        <v>86092</v>
      </c>
      <c r="J13" s="43"/>
      <c r="K13" s="11">
        <v>9101.0400000000009</v>
      </c>
      <c r="L13" s="44">
        <f>K13+K14+K15+K16</f>
        <v>13970.710000000001</v>
      </c>
    </row>
    <row r="14" spans="1:12" s="23" customFormat="1" x14ac:dyDescent="0.25">
      <c r="A14" s="78" t="s">
        <v>499</v>
      </c>
      <c r="B14" s="79"/>
      <c r="C14" s="79"/>
      <c r="D14" s="14" t="s">
        <v>148</v>
      </c>
      <c r="E14" s="24">
        <v>45777</v>
      </c>
      <c r="F14" s="7" t="s">
        <v>14</v>
      </c>
      <c r="G14" s="7">
        <v>360604</v>
      </c>
      <c r="H14" s="7"/>
      <c r="I14" s="7" t="s">
        <v>500</v>
      </c>
      <c r="J14" s="43"/>
      <c r="K14" s="11">
        <v>3320.04</v>
      </c>
      <c r="L14" s="44"/>
    </row>
    <row r="15" spans="1:12" s="23" customFormat="1" x14ac:dyDescent="0.25">
      <c r="A15" s="78" t="s">
        <v>501</v>
      </c>
      <c r="B15" s="79"/>
      <c r="C15" s="79"/>
      <c r="D15" s="14" t="s">
        <v>150</v>
      </c>
      <c r="E15" s="24">
        <v>45777</v>
      </c>
      <c r="F15" s="7" t="s">
        <v>14</v>
      </c>
      <c r="G15" s="7">
        <v>45160</v>
      </c>
      <c r="H15" s="7"/>
      <c r="I15" s="7" t="s">
        <v>502</v>
      </c>
      <c r="J15" s="43"/>
      <c r="K15" s="11">
        <v>234.82</v>
      </c>
      <c r="L15" s="44"/>
    </row>
    <row r="16" spans="1:12" s="23" customFormat="1" ht="15.75" thickBot="1" x14ac:dyDescent="0.3">
      <c r="A16" s="97" t="s">
        <v>504</v>
      </c>
      <c r="B16" s="98"/>
      <c r="C16" s="99"/>
      <c r="D16" s="45" t="s">
        <v>48</v>
      </c>
      <c r="E16" s="55">
        <v>45777</v>
      </c>
      <c r="F16" s="56" t="s">
        <v>14</v>
      </c>
      <c r="G16" s="56">
        <v>30494</v>
      </c>
      <c r="H16" s="56"/>
      <c r="I16" s="56">
        <v>86122</v>
      </c>
      <c r="J16" s="57"/>
      <c r="K16" s="58">
        <v>1314.81</v>
      </c>
      <c r="L16" s="47"/>
    </row>
    <row r="17" spans="1:12" ht="15.75" customHeight="1" thickBot="1" x14ac:dyDescent="0.3">
      <c r="A17" s="80" t="s">
        <v>92</v>
      </c>
      <c r="B17" s="81"/>
      <c r="C17" s="81"/>
      <c r="D17" s="81"/>
      <c r="E17" s="81"/>
      <c r="F17" s="81"/>
      <c r="G17" s="81"/>
      <c r="H17" s="81"/>
      <c r="I17" s="81"/>
      <c r="J17" s="39">
        <f>SUM(J13:J16)</f>
        <v>0</v>
      </c>
      <c r="K17" s="39">
        <f>SUM(K13:K16)</f>
        <v>13970.710000000001</v>
      </c>
      <c r="L17" s="46">
        <f>J17+K17</f>
        <v>13970.710000000001</v>
      </c>
    </row>
    <row r="18" spans="1:12" x14ac:dyDescent="0.25">
      <c r="A18" s="78" t="s">
        <v>508</v>
      </c>
      <c r="B18" s="79"/>
      <c r="C18" s="79"/>
      <c r="D18" s="14" t="s">
        <v>148</v>
      </c>
      <c r="E18" s="24">
        <v>45779</v>
      </c>
      <c r="F18" s="7" t="s">
        <v>14</v>
      </c>
      <c r="G18" s="7">
        <v>360604</v>
      </c>
      <c r="H18" s="7" t="s">
        <v>509</v>
      </c>
      <c r="I18" s="7">
        <v>240593</v>
      </c>
      <c r="J18" s="43"/>
      <c r="K18" s="11">
        <v>3320.04</v>
      </c>
      <c r="L18" s="44">
        <f>K18+K19+K20</f>
        <v>4558.88</v>
      </c>
    </row>
    <row r="19" spans="1:12" ht="15" customHeight="1" x14ac:dyDescent="0.25">
      <c r="A19" s="78" t="s">
        <v>513</v>
      </c>
      <c r="B19" s="79"/>
      <c r="C19" s="79"/>
      <c r="D19" s="14" t="s">
        <v>48</v>
      </c>
      <c r="E19" s="24">
        <v>45780</v>
      </c>
      <c r="F19" s="7" t="s">
        <v>14</v>
      </c>
      <c r="G19" s="7">
        <v>30520</v>
      </c>
      <c r="H19" s="7" t="s">
        <v>514</v>
      </c>
      <c r="I19" s="7">
        <v>86188</v>
      </c>
      <c r="J19" s="43"/>
      <c r="K19" s="11">
        <v>926.84</v>
      </c>
      <c r="L19" s="44"/>
    </row>
    <row r="20" spans="1:12" s="23" customFormat="1" ht="29.25" customHeight="1" x14ac:dyDescent="0.25">
      <c r="A20" s="83" t="s">
        <v>518</v>
      </c>
      <c r="B20" s="84"/>
      <c r="C20" s="84"/>
      <c r="D20" s="42" t="s">
        <v>150</v>
      </c>
      <c r="E20" s="13">
        <v>45780</v>
      </c>
      <c r="F20" s="8" t="s">
        <v>14</v>
      </c>
      <c r="G20" s="8">
        <v>45191</v>
      </c>
      <c r="H20" s="8" t="s">
        <v>519</v>
      </c>
      <c r="I20" s="8" t="s">
        <v>520</v>
      </c>
      <c r="J20" s="35"/>
      <c r="K20" s="10">
        <v>312</v>
      </c>
      <c r="L20" s="36"/>
    </row>
    <row r="21" spans="1:12" s="23" customFormat="1" ht="30" x14ac:dyDescent="0.25">
      <c r="A21" s="83" t="s">
        <v>215</v>
      </c>
      <c r="B21" s="84"/>
      <c r="C21" s="84"/>
      <c r="D21" s="42" t="s">
        <v>239</v>
      </c>
      <c r="E21" s="13">
        <v>45815</v>
      </c>
      <c r="F21" s="8" t="s">
        <v>14</v>
      </c>
      <c r="G21" s="8">
        <v>3591</v>
      </c>
      <c r="H21" s="8" t="s">
        <v>548</v>
      </c>
      <c r="I21" s="8" t="s">
        <v>549</v>
      </c>
      <c r="J21" s="35"/>
      <c r="K21" s="10">
        <v>8735.9599999999991</v>
      </c>
      <c r="L21" s="36">
        <f>K21+J22</f>
        <v>11867.96</v>
      </c>
    </row>
    <row r="22" spans="1:12" s="23" customFormat="1" ht="15.75" thickBot="1" x14ac:dyDescent="0.3">
      <c r="A22" s="103" t="s">
        <v>564</v>
      </c>
      <c r="B22" s="104"/>
      <c r="C22" s="105"/>
      <c r="D22" s="53" t="s">
        <v>565</v>
      </c>
      <c r="E22" s="19">
        <v>45787</v>
      </c>
      <c r="F22" s="17" t="s">
        <v>146</v>
      </c>
      <c r="G22" s="17"/>
      <c r="H22" s="17" t="s">
        <v>566</v>
      </c>
      <c r="I22" s="17" t="s">
        <v>567</v>
      </c>
      <c r="J22" s="37">
        <v>3132</v>
      </c>
      <c r="K22" s="18"/>
      <c r="L22" s="54"/>
    </row>
    <row r="23" spans="1:12" ht="15" customHeight="1" thickBot="1" x14ac:dyDescent="0.3">
      <c r="A23" s="80" t="s">
        <v>26</v>
      </c>
      <c r="B23" s="81"/>
      <c r="C23" s="81"/>
      <c r="D23" s="81"/>
      <c r="E23" s="81"/>
      <c r="F23" s="81"/>
      <c r="G23" s="81"/>
      <c r="H23" s="81"/>
      <c r="I23" s="81"/>
      <c r="J23" s="39">
        <f>SUM(J18:J22)</f>
        <v>3132</v>
      </c>
      <c r="K23" s="39">
        <f>SUM(K18:K22)</f>
        <v>13294.84</v>
      </c>
      <c r="L23" s="46">
        <f>J23+K23</f>
        <v>16426.84</v>
      </c>
    </row>
    <row r="24" spans="1:12" ht="15.75" customHeight="1" thickBot="1" x14ac:dyDescent="0.3">
      <c r="A24" s="78" t="s">
        <v>719</v>
      </c>
      <c r="B24" s="79"/>
      <c r="C24" s="79"/>
      <c r="D24" s="14" t="s">
        <v>720</v>
      </c>
      <c r="E24" s="24">
        <v>45835</v>
      </c>
      <c r="F24" s="7" t="s">
        <v>14</v>
      </c>
      <c r="G24" s="7">
        <v>31389</v>
      </c>
      <c r="H24" s="7"/>
      <c r="I24" s="7">
        <v>88394</v>
      </c>
      <c r="J24" s="43"/>
      <c r="K24" s="11">
        <v>4535.6000000000004</v>
      </c>
      <c r="L24" s="44">
        <f>K24</f>
        <v>4535.6000000000004</v>
      </c>
    </row>
    <row r="25" spans="1:12" ht="15.75" thickBot="1" x14ac:dyDescent="0.3">
      <c r="A25" s="80" t="s">
        <v>89</v>
      </c>
      <c r="B25" s="81"/>
      <c r="C25" s="81"/>
      <c r="D25" s="81"/>
      <c r="E25" s="81"/>
      <c r="F25" s="81"/>
      <c r="G25" s="81"/>
      <c r="H25" s="81"/>
      <c r="I25" s="81"/>
      <c r="J25" s="39">
        <f>SUM(J24:J24)</f>
        <v>0</v>
      </c>
      <c r="K25" s="39">
        <f>SUM(K24:K24)</f>
        <v>4535.6000000000004</v>
      </c>
      <c r="L25" s="46">
        <f>J25+K25</f>
        <v>4535.6000000000004</v>
      </c>
    </row>
    <row r="26" spans="1:12" x14ac:dyDescent="0.25">
      <c r="A26" s="100" t="s">
        <v>772</v>
      </c>
      <c r="B26" s="101"/>
      <c r="C26" s="102"/>
      <c r="D26" s="14" t="s">
        <v>773</v>
      </c>
      <c r="E26" s="24">
        <v>45850</v>
      </c>
      <c r="F26" s="7" t="s">
        <v>754</v>
      </c>
      <c r="G26" s="7">
        <v>175009</v>
      </c>
      <c r="H26" s="7"/>
      <c r="I26" s="7" t="s">
        <v>774</v>
      </c>
      <c r="J26" s="43">
        <v>1794.52</v>
      </c>
      <c r="K26" s="11"/>
      <c r="L26" s="44">
        <f>J26</f>
        <v>1794.52</v>
      </c>
    </row>
    <row r="27" spans="1:12" x14ac:dyDescent="0.25">
      <c r="A27" s="97" t="s">
        <v>719</v>
      </c>
      <c r="B27" s="98"/>
      <c r="C27" s="99"/>
      <c r="D27" s="14" t="s">
        <v>48</v>
      </c>
      <c r="E27" s="24">
        <v>45852</v>
      </c>
      <c r="F27" s="7" t="s">
        <v>14</v>
      </c>
      <c r="G27" s="7">
        <v>31725</v>
      </c>
      <c r="H27" s="7" t="s">
        <v>776</v>
      </c>
      <c r="I27" s="7">
        <v>89101</v>
      </c>
      <c r="J27" s="43"/>
      <c r="K27" s="11">
        <v>42224</v>
      </c>
      <c r="L27" s="44">
        <f>K27+K28</f>
        <v>49427.6</v>
      </c>
    </row>
    <row r="28" spans="1:12" x14ac:dyDescent="0.25">
      <c r="A28" s="97" t="s">
        <v>794</v>
      </c>
      <c r="B28" s="98"/>
      <c r="C28" s="99"/>
      <c r="D28" s="14" t="s">
        <v>793</v>
      </c>
      <c r="E28" s="24">
        <v>45856</v>
      </c>
      <c r="F28" s="7" t="s">
        <v>14</v>
      </c>
      <c r="G28" s="7"/>
      <c r="H28" s="7"/>
      <c r="I28" s="7">
        <v>5881</v>
      </c>
      <c r="J28" s="43"/>
      <c r="K28" s="11">
        <v>7203.6</v>
      </c>
      <c r="L28" s="44"/>
    </row>
    <row r="29" spans="1:12" x14ac:dyDescent="0.25">
      <c r="A29" s="97" t="s">
        <v>797</v>
      </c>
      <c r="B29" s="98"/>
      <c r="C29" s="99"/>
      <c r="D29" s="66" t="s">
        <v>476</v>
      </c>
      <c r="E29" s="67">
        <v>45859</v>
      </c>
      <c r="F29" s="68" t="s">
        <v>14</v>
      </c>
      <c r="G29" s="68">
        <v>363575</v>
      </c>
      <c r="H29" s="68" t="s">
        <v>798</v>
      </c>
      <c r="I29" s="68">
        <v>244290</v>
      </c>
      <c r="J29" s="69"/>
      <c r="K29" s="70">
        <v>5423.9</v>
      </c>
      <c r="L29" s="71">
        <f>K29+K30+K31+K32</f>
        <v>7411.7499999999991</v>
      </c>
    </row>
    <row r="30" spans="1:12" x14ac:dyDescent="0.25">
      <c r="A30" s="97" t="s">
        <v>818</v>
      </c>
      <c r="B30" s="98"/>
      <c r="C30" s="99"/>
      <c r="D30" s="66" t="s">
        <v>476</v>
      </c>
      <c r="E30" s="67">
        <v>45864</v>
      </c>
      <c r="F30" s="68" t="s">
        <v>146</v>
      </c>
      <c r="G30" s="68"/>
      <c r="H30" s="68" t="s">
        <v>816</v>
      </c>
      <c r="I30" s="68" t="s">
        <v>817</v>
      </c>
      <c r="J30" s="69"/>
      <c r="K30" s="70">
        <v>841.7</v>
      </c>
      <c r="L30" s="71"/>
    </row>
    <row r="31" spans="1:12" x14ac:dyDescent="0.25">
      <c r="A31" s="97" t="s">
        <v>818</v>
      </c>
      <c r="B31" s="98"/>
      <c r="C31" s="99"/>
      <c r="D31" s="64" t="s">
        <v>819</v>
      </c>
      <c r="E31" s="21">
        <v>45864</v>
      </c>
      <c r="F31" s="20" t="s">
        <v>14</v>
      </c>
      <c r="G31" s="20"/>
      <c r="H31" s="20" t="s">
        <v>820</v>
      </c>
      <c r="I31" s="20" t="s">
        <v>821</v>
      </c>
      <c r="J31" s="38"/>
      <c r="K31" s="22">
        <v>295.87</v>
      </c>
      <c r="L31" s="48"/>
    </row>
    <row r="32" spans="1:12" x14ac:dyDescent="0.25">
      <c r="A32" s="97" t="s">
        <v>841</v>
      </c>
      <c r="B32" s="98"/>
      <c r="C32" s="99"/>
      <c r="D32" s="64" t="s">
        <v>48</v>
      </c>
      <c r="E32" s="21">
        <v>45864</v>
      </c>
      <c r="F32" s="20" t="s">
        <v>14</v>
      </c>
      <c r="G32" s="20"/>
      <c r="H32" s="20" t="s">
        <v>826</v>
      </c>
      <c r="I32" s="20">
        <v>89571</v>
      </c>
      <c r="J32" s="38"/>
      <c r="K32" s="22">
        <v>850.28</v>
      </c>
      <c r="L32" s="48"/>
    </row>
    <row r="33" spans="1:12" ht="30" x14ac:dyDescent="0.25">
      <c r="A33" s="103" t="s">
        <v>822</v>
      </c>
      <c r="B33" s="104"/>
      <c r="C33" s="105"/>
      <c r="D33" s="64" t="s">
        <v>823</v>
      </c>
      <c r="E33" s="21">
        <v>45868</v>
      </c>
      <c r="F33" s="20" t="s">
        <v>146</v>
      </c>
      <c r="G33" s="20"/>
      <c r="H33" s="20"/>
      <c r="I33" s="20" t="s">
        <v>824</v>
      </c>
      <c r="J33" s="38">
        <v>13781.47</v>
      </c>
      <c r="K33" s="22"/>
      <c r="L33" s="48">
        <f>J33+K34+J35</f>
        <v>18569.789999999997</v>
      </c>
    </row>
    <row r="34" spans="1:12" x14ac:dyDescent="0.25">
      <c r="A34" s="97" t="s">
        <v>836</v>
      </c>
      <c r="B34" s="98"/>
      <c r="C34" s="99"/>
      <c r="D34" s="64" t="s">
        <v>148</v>
      </c>
      <c r="E34" s="21">
        <v>45869</v>
      </c>
      <c r="F34" s="20" t="s">
        <v>14</v>
      </c>
      <c r="G34" s="20"/>
      <c r="H34" s="20"/>
      <c r="I34" s="20">
        <v>244820</v>
      </c>
      <c r="J34" s="38"/>
      <c r="K34" s="22">
        <v>3801.16</v>
      </c>
      <c r="L34" s="48"/>
    </row>
    <row r="35" spans="1:12" x14ac:dyDescent="0.25">
      <c r="A35" s="97" t="s">
        <v>838</v>
      </c>
      <c r="B35" s="98"/>
      <c r="C35" s="99"/>
      <c r="D35" s="64" t="s">
        <v>839</v>
      </c>
      <c r="E35" s="21">
        <v>45869</v>
      </c>
      <c r="F35" s="20" t="s">
        <v>146</v>
      </c>
      <c r="G35" s="20"/>
      <c r="H35" s="20"/>
      <c r="I35" s="20" t="s">
        <v>840</v>
      </c>
      <c r="J35" s="38">
        <v>987.16</v>
      </c>
      <c r="K35" s="22"/>
      <c r="L35" s="48"/>
    </row>
    <row r="36" spans="1:12" ht="15.75" thickBot="1" x14ac:dyDescent="0.3">
      <c r="A36" s="78"/>
      <c r="B36" s="79"/>
      <c r="C36" s="79"/>
      <c r="D36" s="14"/>
      <c r="E36" s="24"/>
      <c r="F36" s="7"/>
      <c r="G36" s="7"/>
      <c r="H36" s="7"/>
      <c r="I36" s="7"/>
      <c r="J36" s="43"/>
      <c r="K36" s="11"/>
      <c r="L36" s="44"/>
    </row>
    <row r="37" spans="1:12" ht="15.75" thickBot="1" x14ac:dyDescent="0.3">
      <c r="A37" s="80" t="s">
        <v>52</v>
      </c>
      <c r="B37" s="81"/>
      <c r="C37" s="81"/>
      <c r="D37" s="81"/>
      <c r="E37" s="81"/>
      <c r="F37" s="81"/>
      <c r="G37" s="81"/>
      <c r="H37" s="81"/>
      <c r="I37" s="81"/>
      <c r="J37" s="39">
        <f>SUM(J26:J36)</f>
        <v>16563.150000000001</v>
      </c>
      <c r="K37" s="39">
        <f>SUM(K26:K36)</f>
        <v>60640.509999999995</v>
      </c>
      <c r="L37" s="46">
        <f>J37+K37</f>
        <v>77203.66</v>
      </c>
    </row>
    <row r="38" spans="1:12" x14ac:dyDescent="0.25">
      <c r="A38" s="78"/>
      <c r="B38" s="79"/>
      <c r="C38" s="79"/>
      <c r="D38" s="14"/>
      <c r="E38" s="24"/>
      <c r="F38" s="7"/>
      <c r="G38" s="7"/>
      <c r="H38" s="7"/>
      <c r="I38" s="7"/>
      <c r="J38" s="43"/>
      <c r="K38" s="11"/>
      <c r="L38" s="44"/>
    </row>
    <row r="39" spans="1:12" x14ac:dyDescent="0.25">
      <c r="A39" s="78"/>
      <c r="B39" s="79"/>
      <c r="C39" s="79"/>
      <c r="D39" s="14"/>
      <c r="E39" s="24"/>
      <c r="F39" s="7"/>
      <c r="G39" s="7"/>
      <c r="H39" s="7"/>
      <c r="I39" s="7"/>
      <c r="J39" s="43"/>
      <c r="K39" s="11"/>
      <c r="L39" s="44"/>
    </row>
    <row r="40" spans="1:12" x14ac:dyDescent="0.25">
      <c r="A40" s="85"/>
      <c r="B40" s="86"/>
      <c r="C40" s="86"/>
      <c r="D40" s="20"/>
      <c r="E40" s="21"/>
      <c r="F40" s="20"/>
      <c r="G40" s="20"/>
      <c r="H40" s="20"/>
      <c r="I40" s="20"/>
      <c r="J40" s="38"/>
      <c r="K40" s="22"/>
      <c r="L40" s="48"/>
    </row>
    <row r="41" spans="1:12" x14ac:dyDescent="0.25">
      <c r="A41" s="83"/>
      <c r="B41" s="84"/>
      <c r="C41" s="84"/>
      <c r="D41" s="42"/>
      <c r="E41" s="13"/>
      <c r="F41" s="8"/>
      <c r="G41" s="8"/>
      <c r="H41" s="8"/>
      <c r="I41" s="8"/>
      <c r="J41" s="35"/>
      <c r="K41" s="11"/>
      <c r="L41" s="44"/>
    </row>
    <row r="42" spans="1:12" ht="15.75" thickBot="1" x14ac:dyDescent="0.3">
      <c r="A42" s="78"/>
      <c r="B42" s="79"/>
      <c r="C42" s="79"/>
      <c r="D42" s="14"/>
      <c r="E42" s="24"/>
      <c r="F42" s="7"/>
      <c r="G42" s="7"/>
      <c r="H42" s="7"/>
      <c r="I42" s="7"/>
      <c r="J42" s="43"/>
      <c r="K42" s="11"/>
      <c r="L42" s="44"/>
    </row>
    <row r="43" spans="1:12" ht="15.75" thickBot="1" x14ac:dyDescent="0.3">
      <c r="A43" s="80" t="s">
        <v>55</v>
      </c>
      <c r="B43" s="81"/>
      <c r="C43" s="81"/>
      <c r="D43" s="81"/>
      <c r="E43" s="81"/>
      <c r="F43" s="81"/>
      <c r="G43" s="81"/>
      <c r="H43" s="81"/>
      <c r="I43" s="81"/>
      <c r="J43" s="39">
        <f>SUM(J38:J42)</f>
        <v>0</v>
      </c>
      <c r="K43" s="39">
        <f>SUM(K38:K42)</f>
        <v>0</v>
      </c>
      <c r="L43" s="46">
        <f>J43+K43</f>
        <v>0</v>
      </c>
    </row>
    <row r="44" spans="1:12" x14ac:dyDescent="0.25">
      <c r="A44" s="78"/>
      <c r="B44" s="79"/>
      <c r="C44" s="79"/>
      <c r="D44" s="14"/>
      <c r="E44" s="24"/>
      <c r="F44" s="7"/>
      <c r="G44" s="7"/>
      <c r="H44" s="7"/>
      <c r="I44" s="7"/>
      <c r="J44" s="43"/>
      <c r="K44" s="11"/>
      <c r="L44" s="44"/>
    </row>
    <row r="45" spans="1:12" x14ac:dyDescent="0.25">
      <c r="A45" s="78"/>
      <c r="B45" s="79"/>
      <c r="C45" s="79"/>
      <c r="D45" s="14"/>
      <c r="E45" s="24"/>
      <c r="F45" s="7"/>
      <c r="G45" s="7"/>
      <c r="H45" s="7"/>
      <c r="I45" s="7"/>
      <c r="J45" s="43"/>
      <c r="K45" s="11"/>
      <c r="L45" s="44"/>
    </row>
    <row r="46" spans="1:12" x14ac:dyDescent="0.25">
      <c r="A46" s="85"/>
      <c r="B46" s="86"/>
      <c r="C46" s="86"/>
      <c r="D46" s="20"/>
      <c r="E46" s="21"/>
      <c r="F46" s="20"/>
      <c r="G46" s="20"/>
      <c r="H46" s="20"/>
      <c r="I46" s="20"/>
      <c r="J46" s="38"/>
      <c r="K46" s="22"/>
      <c r="L46" s="48"/>
    </row>
    <row r="47" spans="1:12" x14ac:dyDescent="0.25">
      <c r="A47" s="83"/>
      <c r="B47" s="84"/>
      <c r="C47" s="84"/>
      <c r="D47" s="42"/>
      <c r="E47" s="13"/>
      <c r="F47" s="8"/>
      <c r="G47" s="8"/>
      <c r="H47" s="8"/>
      <c r="I47" s="8"/>
      <c r="J47" s="35"/>
      <c r="K47" s="11"/>
      <c r="L47" s="44"/>
    </row>
    <row r="48" spans="1:12" ht="15.75" thickBot="1" x14ac:dyDescent="0.3">
      <c r="A48" s="83"/>
      <c r="B48" s="84"/>
      <c r="C48" s="84"/>
      <c r="D48" s="42"/>
      <c r="E48" s="13"/>
      <c r="F48" s="8"/>
      <c r="G48" s="8"/>
      <c r="H48" s="8"/>
      <c r="I48" s="8"/>
      <c r="J48" s="35"/>
      <c r="K48" s="10"/>
      <c r="L48" s="36"/>
    </row>
    <row r="49" spans="1:12" ht="15.75" thickBot="1" x14ac:dyDescent="0.3">
      <c r="A49" s="80" t="s">
        <v>62</v>
      </c>
      <c r="B49" s="81"/>
      <c r="C49" s="81"/>
      <c r="D49" s="81"/>
      <c r="E49" s="81"/>
      <c r="F49" s="81"/>
      <c r="G49" s="81"/>
      <c r="H49" s="81"/>
      <c r="I49" s="81"/>
      <c r="J49" s="39">
        <f>SUM(J44:J48)</f>
        <v>0</v>
      </c>
      <c r="K49" s="39">
        <f>SUM(K44:K48)</f>
        <v>0</v>
      </c>
      <c r="L49" s="46">
        <f>J49+K49</f>
        <v>0</v>
      </c>
    </row>
    <row r="50" spans="1:12" x14ac:dyDescent="0.25">
      <c r="A50" s="78"/>
      <c r="B50" s="79"/>
      <c r="C50" s="79"/>
      <c r="D50" s="14"/>
      <c r="E50" s="24"/>
      <c r="F50" s="7"/>
      <c r="G50" s="7"/>
      <c r="H50" s="7"/>
      <c r="I50" s="7"/>
      <c r="J50" s="43"/>
      <c r="K50" s="11"/>
      <c r="L50" s="44"/>
    </row>
    <row r="51" spans="1:12" x14ac:dyDescent="0.25">
      <c r="A51" s="78"/>
      <c r="B51" s="79"/>
      <c r="C51" s="79"/>
      <c r="D51" s="14"/>
      <c r="E51" s="24"/>
      <c r="F51" s="7"/>
      <c r="G51" s="7"/>
      <c r="H51" s="7"/>
      <c r="I51" s="7"/>
      <c r="J51" s="43"/>
      <c r="K51" s="11"/>
      <c r="L51" s="44"/>
    </row>
    <row r="52" spans="1:12" x14ac:dyDescent="0.25">
      <c r="A52" s="85"/>
      <c r="B52" s="86"/>
      <c r="C52" s="86"/>
      <c r="D52" s="20"/>
      <c r="E52" s="21"/>
      <c r="F52" s="20"/>
      <c r="G52" s="20"/>
      <c r="H52" s="20"/>
      <c r="I52" s="20"/>
      <c r="J52" s="38"/>
      <c r="K52" s="22"/>
      <c r="L52" s="48"/>
    </row>
    <row r="53" spans="1:12" x14ac:dyDescent="0.25">
      <c r="A53" s="83"/>
      <c r="B53" s="84"/>
      <c r="C53" s="84"/>
      <c r="D53" s="42"/>
      <c r="E53" s="13"/>
      <c r="F53" s="8"/>
      <c r="G53" s="8"/>
      <c r="H53" s="8"/>
      <c r="I53" s="8"/>
      <c r="J53" s="35"/>
      <c r="K53" s="11"/>
      <c r="L53" s="44"/>
    </row>
    <row r="54" spans="1:12" ht="15.75" thickBot="1" x14ac:dyDescent="0.3">
      <c r="A54" s="78"/>
      <c r="B54" s="79"/>
      <c r="C54" s="79"/>
      <c r="D54" s="14"/>
      <c r="E54" s="24"/>
      <c r="F54" s="7"/>
      <c r="G54" s="7"/>
      <c r="H54" s="7"/>
      <c r="I54" s="7"/>
      <c r="J54" s="43"/>
      <c r="K54" s="11"/>
      <c r="L54" s="44"/>
    </row>
    <row r="55" spans="1:12" ht="15.75" thickBot="1" x14ac:dyDescent="0.3">
      <c r="A55" s="80" t="s">
        <v>68</v>
      </c>
      <c r="B55" s="81"/>
      <c r="C55" s="81"/>
      <c r="D55" s="81"/>
      <c r="E55" s="81"/>
      <c r="F55" s="81"/>
      <c r="G55" s="81"/>
      <c r="H55" s="81"/>
      <c r="I55" s="81"/>
      <c r="J55" s="39">
        <f>SUM(J50:J54)</f>
        <v>0</v>
      </c>
      <c r="K55" s="39">
        <f>SUM(K50:K54)</f>
        <v>0</v>
      </c>
      <c r="L55" s="46">
        <f>J55+K55</f>
        <v>0</v>
      </c>
    </row>
    <row r="56" spans="1:12" x14ac:dyDescent="0.25">
      <c r="A56" s="78"/>
      <c r="B56" s="79"/>
      <c r="C56" s="79"/>
      <c r="D56" s="14"/>
      <c r="E56" s="24"/>
      <c r="F56" s="7"/>
      <c r="G56" s="7"/>
      <c r="H56" s="7"/>
      <c r="I56" s="7"/>
      <c r="J56" s="43"/>
      <c r="K56" s="11"/>
      <c r="L56" s="44"/>
    </row>
    <row r="57" spans="1:12" x14ac:dyDescent="0.25">
      <c r="A57" s="78"/>
      <c r="B57" s="79"/>
      <c r="C57" s="79"/>
      <c r="D57" s="14"/>
      <c r="E57" s="24"/>
      <c r="F57" s="7"/>
      <c r="G57" s="7"/>
      <c r="H57" s="7"/>
      <c r="I57" s="7"/>
      <c r="J57" s="43"/>
      <c r="K57" s="11"/>
      <c r="L57" s="44"/>
    </row>
    <row r="58" spans="1:12" x14ac:dyDescent="0.25">
      <c r="A58" s="78"/>
      <c r="B58" s="79"/>
      <c r="C58" s="79"/>
      <c r="D58" s="14"/>
      <c r="E58" s="24"/>
      <c r="F58" s="7"/>
      <c r="G58" s="7"/>
      <c r="H58" s="7"/>
      <c r="I58" s="7"/>
      <c r="J58" s="43"/>
      <c r="K58" s="11"/>
      <c r="L58" s="44"/>
    </row>
    <row r="59" spans="1:12" ht="30" customHeight="1" x14ac:dyDescent="0.25">
      <c r="A59" s="85"/>
      <c r="B59" s="86"/>
      <c r="C59" s="86"/>
      <c r="D59" s="20"/>
      <c r="E59" s="21"/>
      <c r="F59" s="20"/>
      <c r="G59" s="20"/>
      <c r="H59" s="20"/>
      <c r="I59" s="20"/>
      <c r="J59" s="38"/>
      <c r="K59" s="22"/>
      <c r="L59" s="48"/>
    </row>
    <row r="60" spans="1:12" x14ac:dyDescent="0.25">
      <c r="A60" s="83"/>
      <c r="B60" s="84"/>
      <c r="C60" s="84"/>
      <c r="D60" s="42"/>
      <c r="E60" s="13"/>
      <c r="F60" s="8"/>
      <c r="G60" s="8"/>
      <c r="H60" s="8"/>
      <c r="I60" s="8"/>
      <c r="J60" s="35"/>
      <c r="K60" s="11"/>
      <c r="L60" s="44"/>
    </row>
    <row r="61" spans="1:12" ht="15.75" thickBot="1" x14ac:dyDescent="0.3">
      <c r="A61" s="78"/>
      <c r="B61" s="79"/>
      <c r="C61" s="79"/>
      <c r="D61" s="14"/>
      <c r="E61" s="24"/>
      <c r="F61" s="7"/>
      <c r="G61" s="7"/>
      <c r="H61" s="7"/>
      <c r="I61" s="7"/>
      <c r="J61" s="11"/>
      <c r="K61" s="11"/>
      <c r="L61" s="44"/>
    </row>
    <row r="62" spans="1:12" ht="15.75" thickBot="1" x14ac:dyDescent="0.3">
      <c r="A62" s="80" t="s">
        <v>73</v>
      </c>
      <c r="B62" s="81"/>
      <c r="C62" s="81"/>
      <c r="D62" s="81"/>
      <c r="E62" s="81"/>
      <c r="F62" s="81"/>
      <c r="G62" s="81"/>
      <c r="H62" s="81"/>
      <c r="I62" s="81"/>
      <c r="J62" s="39">
        <f>SUM(J57:J61)</f>
        <v>0</v>
      </c>
      <c r="K62" s="39">
        <f>SUM(K57:K61)</f>
        <v>0</v>
      </c>
      <c r="L62" s="46">
        <f>J62+K62</f>
        <v>0</v>
      </c>
    </row>
    <row r="63" spans="1:12" x14ac:dyDescent="0.25">
      <c r="A63" s="78"/>
      <c r="B63" s="79"/>
      <c r="C63" s="79"/>
      <c r="D63" s="14"/>
      <c r="E63" s="24"/>
      <c r="F63" s="7"/>
      <c r="G63" s="7"/>
      <c r="H63" s="7"/>
      <c r="I63" s="7"/>
      <c r="J63" s="43"/>
      <c r="K63" s="11"/>
      <c r="L63" s="44"/>
    </row>
    <row r="64" spans="1:12" x14ac:dyDescent="0.25">
      <c r="A64" s="78"/>
      <c r="B64" s="79"/>
      <c r="C64" s="79"/>
      <c r="D64" s="14"/>
      <c r="E64" s="24"/>
      <c r="F64" s="7"/>
      <c r="G64" s="7"/>
      <c r="H64" s="7"/>
      <c r="I64" s="7"/>
      <c r="J64" s="43"/>
      <c r="K64" s="11"/>
      <c r="L64" s="44"/>
    </row>
    <row r="65" spans="1:12" x14ac:dyDescent="0.25">
      <c r="A65" s="78"/>
      <c r="B65" s="79"/>
      <c r="C65" s="79"/>
      <c r="D65" s="14"/>
      <c r="E65" s="24"/>
      <c r="F65" s="7"/>
      <c r="G65" s="7"/>
      <c r="H65" s="7"/>
      <c r="I65" s="7"/>
      <c r="J65" s="43"/>
      <c r="K65" s="11"/>
      <c r="L65" s="44"/>
    </row>
    <row r="66" spans="1:12" x14ac:dyDescent="0.25">
      <c r="A66" s="78"/>
      <c r="B66" s="79"/>
      <c r="C66" s="79"/>
      <c r="D66" s="14"/>
      <c r="E66" s="24"/>
      <c r="F66" s="7"/>
      <c r="G66" s="7"/>
      <c r="H66" s="7"/>
      <c r="I66" s="7"/>
      <c r="J66" s="43"/>
      <c r="K66" s="11"/>
      <c r="L66" s="44"/>
    </row>
    <row r="67" spans="1:12" ht="15.75" thickBot="1" x14ac:dyDescent="0.3">
      <c r="A67" s="78"/>
      <c r="B67" s="79"/>
      <c r="C67" s="79"/>
      <c r="D67" s="14"/>
      <c r="E67" s="24"/>
      <c r="F67" s="7"/>
      <c r="G67" s="7"/>
      <c r="H67" s="7"/>
      <c r="I67" s="7"/>
      <c r="J67" s="43"/>
      <c r="K67" s="41"/>
      <c r="L67" s="44"/>
    </row>
    <row r="68" spans="1:12" ht="15.75" thickBot="1" x14ac:dyDescent="0.3">
      <c r="A68" s="80" t="s">
        <v>78</v>
      </c>
      <c r="B68" s="81"/>
      <c r="C68" s="81"/>
      <c r="D68" s="81"/>
      <c r="E68" s="81"/>
      <c r="F68" s="81"/>
      <c r="G68" s="81"/>
      <c r="H68" s="81"/>
      <c r="I68" s="82"/>
      <c r="J68" s="39">
        <f>SUM(J61:J67)</f>
        <v>0</v>
      </c>
      <c r="K68" s="39">
        <f>SUM(K61:K67)</f>
        <v>0</v>
      </c>
      <c r="L68" s="46">
        <f>J68+K68</f>
        <v>0</v>
      </c>
    </row>
    <row r="69" spans="1:12" x14ac:dyDescent="0.25">
      <c r="A69" s="78"/>
      <c r="B69" s="79"/>
      <c r="C69" s="79"/>
      <c r="D69" s="14"/>
      <c r="E69" s="24"/>
      <c r="F69" s="7"/>
      <c r="G69" s="7"/>
      <c r="H69" s="7"/>
      <c r="I69" s="7"/>
      <c r="J69" s="43"/>
      <c r="K69" s="11"/>
      <c r="L69" s="44"/>
    </row>
    <row r="70" spans="1:12" x14ac:dyDescent="0.25">
      <c r="A70" s="78"/>
      <c r="B70" s="79"/>
      <c r="C70" s="79"/>
      <c r="D70" s="14"/>
      <c r="E70" s="24"/>
      <c r="F70" s="7"/>
      <c r="G70" s="7"/>
      <c r="H70" s="7"/>
      <c r="I70" s="7"/>
      <c r="J70" s="49">
        <f>J8+J10+J12+J17+J23+J25+J37+J43+J49+J55+J62+J68</f>
        <v>19695.150000000001</v>
      </c>
      <c r="K70" s="49">
        <f>K8+K10+K12+K17+K23+K25+K37+K43+K49+K55+K62+K68</f>
        <v>92441.66</v>
      </c>
      <c r="L70" s="50">
        <f>L8+L10+L12+L17+L23+L25+L37+L43+L49+L55+L62+L68</f>
        <v>112136.81</v>
      </c>
    </row>
    <row r="71" spans="1:12" ht="15.75" thickBot="1" x14ac:dyDescent="0.3">
      <c r="A71" s="76"/>
      <c r="B71" s="77"/>
      <c r="C71" s="77"/>
      <c r="D71" s="16"/>
      <c r="E71" s="25"/>
      <c r="F71" s="9"/>
      <c r="G71" s="9"/>
      <c r="H71" s="9"/>
      <c r="I71" s="9"/>
      <c r="J71" s="51"/>
      <c r="K71" s="12"/>
      <c r="L71" s="52"/>
    </row>
  </sheetData>
  <mergeCells count="68">
    <mergeCell ref="A58:C58"/>
    <mergeCell ref="A31:C31"/>
    <mergeCell ref="A55:I55"/>
    <mergeCell ref="A56:C56"/>
    <mergeCell ref="A57:C57"/>
    <mergeCell ref="A53:C53"/>
    <mergeCell ref="A52:C52"/>
    <mergeCell ref="A46:C46"/>
    <mergeCell ref="A36:C36"/>
    <mergeCell ref="A37:I37"/>
    <mergeCell ref="A38:C38"/>
    <mergeCell ref="A39:C39"/>
    <mergeCell ref="A71:C71"/>
    <mergeCell ref="A16:C16"/>
    <mergeCell ref="A65:C65"/>
    <mergeCell ref="A66:C66"/>
    <mergeCell ref="A67:C67"/>
    <mergeCell ref="A68:I68"/>
    <mergeCell ref="A69:C69"/>
    <mergeCell ref="A70:C70"/>
    <mergeCell ref="A59:C59"/>
    <mergeCell ref="A60:C60"/>
    <mergeCell ref="A61:C61"/>
    <mergeCell ref="A62:I62"/>
    <mergeCell ref="A63:C63"/>
    <mergeCell ref="A64:C64"/>
    <mergeCell ref="A51:C51"/>
    <mergeCell ref="A54:C54"/>
    <mergeCell ref="A40:C40"/>
    <mergeCell ref="A41:C41"/>
    <mergeCell ref="A42:C42"/>
    <mergeCell ref="A43:I43"/>
    <mergeCell ref="A44:C44"/>
    <mergeCell ref="A45:C45"/>
    <mergeCell ref="A47:C47"/>
    <mergeCell ref="A48:C48"/>
    <mergeCell ref="A49:I49"/>
    <mergeCell ref="A50:C50"/>
    <mergeCell ref="G5:L5"/>
    <mergeCell ref="A6:C6"/>
    <mergeCell ref="A7:C7"/>
    <mergeCell ref="A8:I8"/>
    <mergeCell ref="A20:C20"/>
    <mergeCell ref="A10:I10"/>
    <mergeCell ref="A11:C11"/>
    <mergeCell ref="A12:I12"/>
    <mergeCell ref="A13:C13"/>
    <mergeCell ref="A14:C14"/>
    <mergeCell ref="A15:C15"/>
    <mergeCell ref="A17:I17"/>
    <mergeCell ref="A18:C18"/>
    <mergeCell ref="A19:C19"/>
    <mergeCell ref="A34:C34"/>
    <mergeCell ref="A35:C35"/>
    <mergeCell ref="A32:C32"/>
    <mergeCell ref="A9:C9"/>
    <mergeCell ref="A5:F5"/>
    <mergeCell ref="A28:C28"/>
    <mergeCell ref="A21:C21"/>
    <mergeCell ref="A23:I23"/>
    <mergeCell ref="A24:C24"/>
    <mergeCell ref="A26:C26"/>
    <mergeCell ref="A27:C27"/>
    <mergeCell ref="A25:I25"/>
    <mergeCell ref="A22:C22"/>
    <mergeCell ref="A29:C29"/>
    <mergeCell ref="A30:C30"/>
    <mergeCell ref="A33:C33"/>
  </mergeCells>
  <pageMargins left="0.11811023622047245" right="0.11811023622047245" top="0.35433070866141736" bottom="0.19685039370078741" header="0.31496062992125984" footer="0.31496062992125984"/>
  <pageSetup scale="62" orientation="landscape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D13707-26D0-432E-8685-3770301735C9}">
  <dimension ref="A4:L55"/>
  <sheetViews>
    <sheetView tabSelected="1" view="pageBreakPreview" zoomScale="80" zoomScaleNormal="100" zoomScaleSheetLayoutView="80" workbookViewId="0">
      <pane ySplit="6" topLeftCell="A7" activePane="bottomLeft" state="frozen"/>
      <selection pane="bottomLeft" activeCell="H13" sqref="H13"/>
    </sheetView>
  </sheetViews>
  <sheetFormatPr baseColWidth="10" defaultColWidth="4" defaultRowHeight="15" x14ac:dyDescent="0.25"/>
  <cols>
    <col min="1" max="1" width="18.85546875" customWidth="1"/>
    <col min="2" max="2" width="18.7109375" customWidth="1"/>
    <col min="3" max="3" width="43.28515625" customWidth="1"/>
    <col min="4" max="4" width="18.28515625" style="6" customWidth="1"/>
    <col min="5" max="5" width="13.85546875" style="6" customWidth="1"/>
    <col min="6" max="6" width="17.7109375" style="6" customWidth="1"/>
    <col min="7" max="8" width="16.5703125" style="6" customWidth="1"/>
    <col min="9" max="9" width="13.7109375" style="6" customWidth="1"/>
    <col min="10" max="11" width="12.42578125" style="6" customWidth="1"/>
    <col min="12" max="12" width="17" customWidth="1"/>
  </cols>
  <sheetData>
    <row r="4" spans="1:12" ht="15.75" thickBot="1" x14ac:dyDescent="0.3"/>
    <row r="5" spans="1:12" ht="15" customHeight="1" thickBot="1" x14ac:dyDescent="0.3">
      <c r="A5" s="87" t="s">
        <v>718</v>
      </c>
      <c r="B5" s="88"/>
      <c r="C5" s="88"/>
      <c r="D5" s="88"/>
      <c r="E5" s="88"/>
      <c r="F5" s="89"/>
      <c r="G5" s="87" t="s">
        <v>21</v>
      </c>
      <c r="H5" s="88"/>
      <c r="I5" s="88"/>
      <c r="J5" s="88"/>
      <c r="K5" s="88"/>
      <c r="L5" s="89"/>
    </row>
    <row r="6" spans="1:12" s="2" customFormat="1" ht="54" customHeight="1" thickBot="1" x14ac:dyDescent="0.3">
      <c r="A6" s="90" t="s">
        <v>3</v>
      </c>
      <c r="B6" s="91"/>
      <c r="C6" s="91"/>
      <c r="D6" s="5" t="s">
        <v>8</v>
      </c>
      <c r="E6" s="5" t="s">
        <v>7</v>
      </c>
      <c r="F6" s="5" t="s">
        <v>5</v>
      </c>
      <c r="G6" s="4" t="s">
        <v>44</v>
      </c>
      <c r="H6" s="4" t="s">
        <v>50</v>
      </c>
      <c r="I6" s="4" t="s">
        <v>0</v>
      </c>
      <c r="J6" s="4" t="s">
        <v>38</v>
      </c>
      <c r="K6" s="4" t="s">
        <v>39</v>
      </c>
      <c r="L6" s="4" t="s">
        <v>721</v>
      </c>
    </row>
    <row r="7" spans="1:12" x14ac:dyDescent="0.25">
      <c r="A7" s="78" t="s">
        <v>736</v>
      </c>
      <c r="B7" s="79"/>
      <c r="C7" s="79"/>
      <c r="D7" s="14" t="s">
        <v>476</v>
      </c>
      <c r="E7" s="24">
        <v>45840</v>
      </c>
      <c r="F7" s="7" t="s">
        <v>14</v>
      </c>
      <c r="G7" s="7">
        <v>362919</v>
      </c>
      <c r="H7" s="7" t="s">
        <v>737</v>
      </c>
      <c r="I7" s="7">
        <v>243476</v>
      </c>
      <c r="J7" s="43"/>
      <c r="K7" s="11">
        <v>5643.28</v>
      </c>
      <c r="L7" s="44">
        <f>K7</f>
        <v>5643.28</v>
      </c>
    </row>
    <row r="8" spans="1:12" x14ac:dyDescent="0.25">
      <c r="A8" s="78" t="s">
        <v>766</v>
      </c>
      <c r="B8" s="79"/>
      <c r="C8" s="79"/>
      <c r="D8" s="14" t="s">
        <v>720</v>
      </c>
      <c r="E8" s="24">
        <v>45849</v>
      </c>
      <c r="F8" s="7" t="s">
        <v>14</v>
      </c>
      <c r="G8" s="7">
        <v>31675</v>
      </c>
      <c r="H8" s="7"/>
      <c r="I8" s="7">
        <v>88977</v>
      </c>
      <c r="J8" s="43"/>
      <c r="K8" s="11">
        <v>2382.15</v>
      </c>
      <c r="L8" s="44">
        <f>K8+J9</f>
        <v>22566.15</v>
      </c>
    </row>
    <row r="9" spans="1:12" x14ac:dyDescent="0.25">
      <c r="A9" s="78" t="s">
        <v>768</v>
      </c>
      <c r="B9" s="79"/>
      <c r="C9" s="79"/>
      <c r="D9" s="14" t="s">
        <v>769</v>
      </c>
      <c r="E9" s="24">
        <v>45849</v>
      </c>
      <c r="F9" s="7" t="s">
        <v>754</v>
      </c>
      <c r="G9" s="7">
        <v>274</v>
      </c>
      <c r="H9" s="7" t="s">
        <v>770</v>
      </c>
      <c r="I9" s="7" t="s">
        <v>771</v>
      </c>
      <c r="J9" s="43">
        <v>20184</v>
      </c>
      <c r="K9" s="11"/>
      <c r="L9" s="44"/>
    </row>
    <row r="10" spans="1:12" x14ac:dyDescent="0.25">
      <c r="A10" s="85" t="s">
        <v>775</v>
      </c>
      <c r="B10" s="86"/>
      <c r="C10" s="86"/>
      <c r="D10" s="64" t="s">
        <v>476</v>
      </c>
      <c r="E10" s="21">
        <v>45853</v>
      </c>
      <c r="F10" s="20" t="s">
        <v>14</v>
      </c>
      <c r="G10" s="20">
        <v>363379</v>
      </c>
      <c r="H10" s="20" t="s">
        <v>776</v>
      </c>
      <c r="I10" s="20">
        <v>244051</v>
      </c>
      <c r="J10" s="38"/>
      <c r="K10" s="22">
        <v>11079.36</v>
      </c>
      <c r="L10" s="48">
        <f>K10+K11+K12+K13</f>
        <v>15279.470000000001</v>
      </c>
    </row>
    <row r="11" spans="1:12" x14ac:dyDescent="0.25">
      <c r="A11" s="97" t="s">
        <v>777</v>
      </c>
      <c r="B11" s="98"/>
      <c r="C11" s="99"/>
      <c r="D11" s="64" t="s">
        <v>476</v>
      </c>
      <c r="E11" s="21">
        <v>45853</v>
      </c>
      <c r="F11" s="20" t="s">
        <v>14</v>
      </c>
      <c r="G11" s="20"/>
      <c r="H11" s="20" t="s">
        <v>778</v>
      </c>
      <c r="I11" s="20">
        <v>244054</v>
      </c>
      <c r="J11" s="38"/>
      <c r="K11" s="22">
        <v>449.92</v>
      </c>
      <c r="L11" s="48"/>
    </row>
    <row r="12" spans="1:12" x14ac:dyDescent="0.25">
      <c r="A12" s="97" t="s">
        <v>784</v>
      </c>
      <c r="B12" s="98"/>
      <c r="C12" s="99"/>
      <c r="D12" s="64" t="s">
        <v>785</v>
      </c>
      <c r="E12" s="21">
        <v>45854</v>
      </c>
      <c r="F12" s="20" t="s">
        <v>14</v>
      </c>
      <c r="G12" s="20">
        <v>46590</v>
      </c>
      <c r="H12" s="20" t="s">
        <v>786</v>
      </c>
      <c r="I12" s="20" t="s">
        <v>787</v>
      </c>
      <c r="J12" s="38"/>
      <c r="K12" s="22">
        <v>1255.2</v>
      </c>
      <c r="L12" s="48"/>
    </row>
    <row r="13" spans="1:12" x14ac:dyDescent="0.25">
      <c r="A13" s="97" t="s">
        <v>788</v>
      </c>
      <c r="B13" s="98"/>
      <c r="C13" s="99"/>
      <c r="D13" s="64" t="s">
        <v>720</v>
      </c>
      <c r="E13" s="21">
        <v>45854</v>
      </c>
      <c r="F13" s="20" t="s">
        <v>14</v>
      </c>
      <c r="G13" s="20">
        <v>31736</v>
      </c>
      <c r="H13" s="20" t="s">
        <v>789</v>
      </c>
      <c r="I13" s="20">
        <v>89123</v>
      </c>
      <c r="J13" s="38"/>
      <c r="K13" s="22">
        <v>2494.9899999999998</v>
      </c>
      <c r="L13" s="48"/>
    </row>
    <row r="14" spans="1:12" x14ac:dyDescent="0.25">
      <c r="A14" s="97" t="s">
        <v>802</v>
      </c>
      <c r="B14" s="98"/>
      <c r="C14" s="99"/>
      <c r="D14" s="64" t="s">
        <v>700</v>
      </c>
      <c r="E14" s="21">
        <v>45859</v>
      </c>
      <c r="F14" s="20" t="s">
        <v>14</v>
      </c>
      <c r="G14" s="20"/>
      <c r="H14" s="20" t="s">
        <v>803</v>
      </c>
      <c r="I14" s="20" t="s">
        <v>804</v>
      </c>
      <c r="J14" s="38"/>
      <c r="K14" s="22">
        <v>3218.58</v>
      </c>
      <c r="L14" s="48">
        <f>K14+J15+K16+J17+J18</f>
        <v>6740.69</v>
      </c>
    </row>
    <row r="15" spans="1:12" s="23" customFormat="1" ht="30" x14ac:dyDescent="0.25">
      <c r="A15" s="103" t="s">
        <v>805</v>
      </c>
      <c r="B15" s="104"/>
      <c r="C15" s="105"/>
      <c r="D15" s="64" t="s">
        <v>806</v>
      </c>
      <c r="E15" s="21">
        <v>45860</v>
      </c>
      <c r="F15" s="20" t="s">
        <v>754</v>
      </c>
      <c r="G15" s="20"/>
      <c r="H15" s="20"/>
      <c r="I15" s="20" t="s">
        <v>807</v>
      </c>
      <c r="J15" s="38">
        <v>503.44</v>
      </c>
      <c r="K15" s="22"/>
      <c r="L15" s="48"/>
    </row>
    <row r="16" spans="1:12" x14ac:dyDescent="0.25">
      <c r="A16" s="97" t="s">
        <v>808</v>
      </c>
      <c r="B16" s="98"/>
      <c r="C16" s="99"/>
      <c r="D16" s="64" t="s">
        <v>476</v>
      </c>
      <c r="E16" s="21">
        <v>45860</v>
      </c>
      <c r="F16" s="20" t="s">
        <v>14</v>
      </c>
      <c r="G16" s="20"/>
      <c r="H16" s="20" t="s">
        <v>809</v>
      </c>
      <c r="I16" s="20">
        <v>244362</v>
      </c>
      <c r="J16" s="38"/>
      <c r="K16" s="22">
        <v>1797.81</v>
      </c>
      <c r="L16" s="48"/>
    </row>
    <row r="17" spans="1:12" x14ac:dyDescent="0.25">
      <c r="A17" s="97" t="s">
        <v>814</v>
      </c>
      <c r="B17" s="98"/>
      <c r="C17" s="99"/>
      <c r="D17" s="64" t="s">
        <v>815</v>
      </c>
      <c r="E17" s="21">
        <v>45864</v>
      </c>
      <c r="F17" s="20" t="s">
        <v>754</v>
      </c>
      <c r="G17" s="20"/>
      <c r="H17" s="20"/>
      <c r="I17" s="20">
        <v>141046</v>
      </c>
      <c r="J17" s="38">
        <v>220.86</v>
      </c>
      <c r="K17" s="22"/>
      <c r="L17" s="48"/>
    </row>
    <row r="18" spans="1:12" x14ac:dyDescent="0.25">
      <c r="A18" s="97" t="s">
        <v>833</v>
      </c>
      <c r="B18" s="98"/>
      <c r="C18" s="99"/>
      <c r="D18" s="64" t="s">
        <v>834</v>
      </c>
      <c r="E18" s="21">
        <v>45864</v>
      </c>
      <c r="F18" s="20" t="s">
        <v>754</v>
      </c>
      <c r="G18" s="20"/>
      <c r="H18" s="20"/>
      <c r="I18" s="20" t="s">
        <v>835</v>
      </c>
      <c r="J18" s="38">
        <v>1000</v>
      </c>
      <c r="K18" s="22"/>
      <c r="L18" s="48"/>
    </row>
    <row r="19" spans="1:12" x14ac:dyDescent="0.25">
      <c r="A19" s="97" t="s">
        <v>842</v>
      </c>
      <c r="B19" s="98"/>
      <c r="C19" s="99"/>
      <c r="D19" s="64" t="s">
        <v>843</v>
      </c>
      <c r="E19" s="21">
        <v>45867</v>
      </c>
      <c r="F19" s="20" t="s">
        <v>14</v>
      </c>
      <c r="G19" s="20" t="s">
        <v>845</v>
      </c>
      <c r="H19" s="20" t="s">
        <v>844</v>
      </c>
      <c r="I19" s="20" t="s">
        <v>850</v>
      </c>
      <c r="J19" s="38"/>
      <c r="K19" s="22">
        <v>4499.6400000000003</v>
      </c>
      <c r="L19" s="48">
        <f>K19</f>
        <v>4499.6400000000003</v>
      </c>
    </row>
    <row r="20" spans="1:12" ht="15.75" thickBot="1" x14ac:dyDescent="0.3">
      <c r="A20" s="78"/>
      <c r="B20" s="79"/>
      <c r="C20" s="79"/>
      <c r="D20" s="14"/>
      <c r="E20" s="24"/>
      <c r="F20" s="7"/>
      <c r="G20" s="7"/>
      <c r="H20" s="7"/>
      <c r="I20" s="7"/>
      <c r="J20" s="43"/>
      <c r="K20" s="11"/>
      <c r="L20" s="44"/>
    </row>
    <row r="21" spans="1:12" ht="15.75" thickBot="1" x14ac:dyDescent="0.3">
      <c r="A21" s="80" t="s">
        <v>52</v>
      </c>
      <c r="B21" s="81"/>
      <c r="C21" s="81"/>
      <c r="D21" s="81"/>
      <c r="E21" s="81"/>
      <c r="F21" s="81"/>
      <c r="G21" s="81"/>
      <c r="H21" s="81"/>
      <c r="I21" s="81"/>
      <c r="J21" s="39">
        <f>SUM(J7:J20)</f>
        <v>21908.3</v>
      </c>
      <c r="K21" s="39">
        <f>SUM(K7:K20)</f>
        <v>32820.930000000008</v>
      </c>
      <c r="L21" s="46">
        <f>J21+K21</f>
        <v>54729.23000000001</v>
      </c>
    </row>
    <row r="22" spans="1:12" x14ac:dyDescent="0.25">
      <c r="A22" s="78"/>
      <c r="B22" s="79"/>
      <c r="C22" s="79"/>
      <c r="D22" s="14"/>
      <c r="E22" s="24"/>
      <c r="F22" s="7"/>
      <c r="G22" s="7"/>
      <c r="H22" s="7"/>
      <c r="I22" s="7"/>
      <c r="J22" s="43"/>
      <c r="K22" s="11"/>
      <c r="L22" s="44"/>
    </row>
    <row r="23" spans="1:12" x14ac:dyDescent="0.25">
      <c r="A23" s="78"/>
      <c r="B23" s="79"/>
      <c r="C23" s="79"/>
      <c r="D23" s="14"/>
      <c r="E23" s="24"/>
      <c r="F23" s="7"/>
      <c r="G23" s="7"/>
      <c r="H23" s="7"/>
      <c r="I23" s="7"/>
      <c r="J23" s="43"/>
      <c r="K23" s="11"/>
      <c r="L23" s="44"/>
    </row>
    <row r="24" spans="1:12" x14ac:dyDescent="0.25">
      <c r="A24" s="85"/>
      <c r="B24" s="86"/>
      <c r="C24" s="86"/>
      <c r="D24" s="20"/>
      <c r="E24" s="21"/>
      <c r="F24" s="20"/>
      <c r="G24" s="20"/>
      <c r="H24" s="20"/>
      <c r="I24" s="20"/>
      <c r="J24" s="38"/>
      <c r="K24" s="22"/>
      <c r="L24" s="48"/>
    </row>
    <row r="25" spans="1:12" x14ac:dyDescent="0.25">
      <c r="A25" s="83"/>
      <c r="B25" s="84"/>
      <c r="C25" s="84"/>
      <c r="D25" s="42"/>
      <c r="E25" s="13"/>
      <c r="F25" s="8"/>
      <c r="G25" s="8"/>
      <c r="H25" s="8"/>
      <c r="I25" s="8"/>
      <c r="J25" s="35"/>
      <c r="K25" s="11"/>
      <c r="L25" s="44"/>
    </row>
    <row r="26" spans="1:12" ht="15.75" thickBot="1" x14ac:dyDescent="0.3">
      <c r="A26" s="78"/>
      <c r="B26" s="79"/>
      <c r="C26" s="79"/>
      <c r="D26" s="14"/>
      <c r="E26" s="24"/>
      <c r="F26" s="7"/>
      <c r="G26" s="7"/>
      <c r="H26" s="7"/>
      <c r="I26" s="7"/>
      <c r="J26" s="43"/>
      <c r="K26" s="11"/>
      <c r="L26" s="44"/>
    </row>
    <row r="27" spans="1:12" ht="15.75" thickBot="1" x14ac:dyDescent="0.3">
      <c r="A27" s="80" t="s">
        <v>55</v>
      </c>
      <c r="B27" s="81"/>
      <c r="C27" s="81"/>
      <c r="D27" s="81"/>
      <c r="E27" s="81"/>
      <c r="F27" s="81"/>
      <c r="G27" s="81"/>
      <c r="H27" s="81"/>
      <c r="I27" s="81"/>
      <c r="J27" s="39">
        <f>SUM(J22:J26)</f>
        <v>0</v>
      </c>
      <c r="K27" s="39">
        <f>SUM(K22:K26)</f>
        <v>0</v>
      </c>
      <c r="L27" s="46">
        <f>J27+K27</f>
        <v>0</v>
      </c>
    </row>
    <row r="28" spans="1:12" x14ac:dyDescent="0.25">
      <c r="A28" s="78"/>
      <c r="B28" s="79"/>
      <c r="C28" s="79"/>
      <c r="D28" s="14"/>
      <c r="E28" s="24"/>
      <c r="F28" s="7"/>
      <c r="G28" s="7"/>
      <c r="H28" s="7"/>
      <c r="I28" s="7"/>
      <c r="J28" s="43"/>
      <c r="K28" s="11"/>
      <c r="L28" s="44"/>
    </row>
    <row r="29" spans="1:12" x14ac:dyDescent="0.25">
      <c r="A29" s="78"/>
      <c r="B29" s="79"/>
      <c r="C29" s="79"/>
      <c r="D29" s="14"/>
      <c r="E29" s="24"/>
      <c r="F29" s="7"/>
      <c r="G29" s="7"/>
      <c r="H29" s="7"/>
      <c r="I29" s="7"/>
      <c r="J29" s="43"/>
      <c r="K29" s="11"/>
      <c r="L29" s="44"/>
    </row>
    <row r="30" spans="1:12" x14ac:dyDescent="0.25">
      <c r="A30" s="85"/>
      <c r="B30" s="86"/>
      <c r="C30" s="86"/>
      <c r="D30" s="20"/>
      <c r="E30" s="21"/>
      <c r="F30" s="20"/>
      <c r="G30" s="20"/>
      <c r="H30" s="20"/>
      <c r="I30" s="20"/>
      <c r="J30" s="38"/>
      <c r="K30" s="22"/>
      <c r="L30" s="48"/>
    </row>
    <row r="31" spans="1:12" x14ac:dyDescent="0.25">
      <c r="A31" s="83"/>
      <c r="B31" s="84"/>
      <c r="C31" s="84"/>
      <c r="D31" s="42"/>
      <c r="E31" s="13"/>
      <c r="F31" s="8"/>
      <c r="G31" s="8"/>
      <c r="H31" s="8"/>
      <c r="I31" s="8"/>
      <c r="J31" s="35"/>
      <c r="K31" s="11"/>
      <c r="L31" s="44"/>
    </row>
    <row r="32" spans="1:12" ht="15.75" thickBot="1" x14ac:dyDescent="0.3">
      <c r="A32" s="83"/>
      <c r="B32" s="84"/>
      <c r="C32" s="84"/>
      <c r="D32" s="42"/>
      <c r="E32" s="13"/>
      <c r="F32" s="8"/>
      <c r="G32" s="8"/>
      <c r="H32" s="8"/>
      <c r="I32" s="8"/>
      <c r="J32" s="35"/>
      <c r="K32" s="10"/>
      <c r="L32" s="36"/>
    </row>
    <row r="33" spans="1:12" ht="15.75" thickBot="1" x14ac:dyDescent="0.3">
      <c r="A33" s="80" t="s">
        <v>62</v>
      </c>
      <c r="B33" s="81"/>
      <c r="C33" s="81"/>
      <c r="D33" s="81"/>
      <c r="E33" s="81"/>
      <c r="F33" s="81"/>
      <c r="G33" s="81"/>
      <c r="H33" s="81"/>
      <c r="I33" s="81"/>
      <c r="J33" s="39">
        <f>SUM(J28:J32)</f>
        <v>0</v>
      </c>
      <c r="K33" s="39">
        <f>SUM(K28:K32)</f>
        <v>0</v>
      </c>
      <c r="L33" s="46">
        <f>J33+K33</f>
        <v>0</v>
      </c>
    </row>
    <row r="34" spans="1:12" x14ac:dyDescent="0.25">
      <c r="A34" s="78"/>
      <c r="B34" s="79"/>
      <c r="C34" s="79"/>
      <c r="D34" s="14"/>
      <c r="E34" s="24"/>
      <c r="F34" s="7"/>
      <c r="G34" s="7"/>
      <c r="H34" s="7"/>
      <c r="I34" s="7"/>
      <c r="J34" s="43"/>
      <c r="K34" s="11"/>
      <c r="L34" s="44"/>
    </row>
    <row r="35" spans="1:12" x14ac:dyDescent="0.25">
      <c r="A35" s="78"/>
      <c r="B35" s="79"/>
      <c r="C35" s="79"/>
      <c r="D35" s="14"/>
      <c r="E35" s="24"/>
      <c r="F35" s="7"/>
      <c r="G35" s="7"/>
      <c r="H35" s="7"/>
      <c r="I35" s="7"/>
      <c r="J35" s="43"/>
      <c r="K35" s="11"/>
      <c r="L35" s="44"/>
    </row>
    <row r="36" spans="1:12" x14ac:dyDescent="0.25">
      <c r="A36" s="85"/>
      <c r="B36" s="86"/>
      <c r="C36" s="86"/>
      <c r="D36" s="20"/>
      <c r="E36" s="21"/>
      <c r="F36" s="20"/>
      <c r="G36" s="20"/>
      <c r="H36" s="20"/>
      <c r="I36" s="20"/>
      <c r="J36" s="38"/>
      <c r="K36" s="22"/>
      <c r="L36" s="48"/>
    </row>
    <row r="37" spans="1:12" x14ac:dyDescent="0.25">
      <c r="A37" s="83"/>
      <c r="B37" s="84"/>
      <c r="C37" s="84"/>
      <c r="D37" s="42"/>
      <c r="E37" s="13"/>
      <c r="F37" s="8"/>
      <c r="G37" s="8"/>
      <c r="H37" s="8"/>
      <c r="I37" s="8"/>
      <c r="J37" s="35"/>
      <c r="K37" s="11"/>
      <c r="L37" s="44"/>
    </row>
    <row r="38" spans="1:12" ht="15.75" thickBot="1" x14ac:dyDescent="0.3">
      <c r="A38" s="78"/>
      <c r="B38" s="79"/>
      <c r="C38" s="79"/>
      <c r="D38" s="14"/>
      <c r="E38" s="24"/>
      <c r="F38" s="7"/>
      <c r="G38" s="7"/>
      <c r="H38" s="7"/>
      <c r="I38" s="7"/>
      <c r="J38" s="43"/>
      <c r="K38" s="11"/>
      <c r="L38" s="44"/>
    </row>
    <row r="39" spans="1:12" ht="15.75" thickBot="1" x14ac:dyDescent="0.3">
      <c r="A39" s="80" t="s">
        <v>68</v>
      </c>
      <c r="B39" s="81"/>
      <c r="C39" s="81"/>
      <c r="D39" s="81"/>
      <c r="E39" s="81"/>
      <c r="F39" s="81"/>
      <c r="G39" s="81"/>
      <c r="H39" s="81"/>
      <c r="I39" s="81"/>
      <c r="J39" s="39">
        <f>SUM(J34:J38)</f>
        <v>0</v>
      </c>
      <c r="K39" s="39">
        <f>SUM(K34:K38)</f>
        <v>0</v>
      </c>
      <c r="L39" s="46">
        <f>J39+K39</f>
        <v>0</v>
      </c>
    </row>
    <row r="40" spans="1:12" x14ac:dyDescent="0.25">
      <c r="A40" s="78"/>
      <c r="B40" s="79"/>
      <c r="C40" s="79"/>
      <c r="D40" s="14"/>
      <c r="E40" s="24"/>
      <c r="F40" s="7"/>
      <c r="G40" s="7"/>
      <c r="H40" s="7"/>
      <c r="I40" s="7"/>
      <c r="J40" s="43"/>
      <c r="K40" s="11"/>
      <c r="L40" s="44"/>
    </row>
    <row r="41" spans="1:12" x14ac:dyDescent="0.25">
      <c r="A41" s="78"/>
      <c r="B41" s="79"/>
      <c r="C41" s="79"/>
      <c r="D41" s="14"/>
      <c r="E41" s="24"/>
      <c r="F41" s="7"/>
      <c r="G41" s="7"/>
      <c r="H41" s="7"/>
      <c r="I41" s="7"/>
      <c r="J41" s="43"/>
      <c r="K41" s="11"/>
      <c r="L41" s="44"/>
    </row>
    <row r="42" spans="1:12" x14ac:dyDescent="0.25">
      <c r="A42" s="78"/>
      <c r="B42" s="79"/>
      <c r="C42" s="79"/>
      <c r="D42" s="14"/>
      <c r="E42" s="24"/>
      <c r="F42" s="7"/>
      <c r="G42" s="7"/>
      <c r="H42" s="7"/>
      <c r="I42" s="7"/>
      <c r="J42" s="43"/>
      <c r="K42" s="11"/>
      <c r="L42" s="44"/>
    </row>
    <row r="43" spans="1:12" ht="30" customHeight="1" x14ac:dyDescent="0.25">
      <c r="A43" s="85"/>
      <c r="B43" s="86"/>
      <c r="C43" s="86"/>
      <c r="D43" s="20"/>
      <c r="E43" s="21"/>
      <c r="F43" s="20"/>
      <c r="G43" s="20"/>
      <c r="H43" s="20"/>
      <c r="I43" s="20"/>
      <c r="J43" s="38"/>
      <c r="K43" s="22"/>
      <c r="L43" s="48"/>
    </row>
    <row r="44" spans="1:12" x14ac:dyDescent="0.25">
      <c r="A44" s="83"/>
      <c r="B44" s="84"/>
      <c r="C44" s="84"/>
      <c r="D44" s="42"/>
      <c r="E44" s="13"/>
      <c r="F44" s="8"/>
      <c r="G44" s="8"/>
      <c r="H44" s="8"/>
      <c r="I44" s="8"/>
      <c r="J44" s="35"/>
      <c r="K44" s="11"/>
      <c r="L44" s="44"/>
    </row>
    <row r="45" spans="1:12" ht="15.75" thickBot="1" x14ac:dyDescent="0.3">
      <c r="A45" s="78"/>
      <c r="B45" s="79"/>
      <c r="C45" s="79"/>
      <c r="D45" s="14"/>
      <c r="E45" s="24"/>
      <c r="F45" s="7"/>
      <c r="G45" s="7"/>
      <c r="H45" s="7"/>
      <c r="I45" s="7"/>
      <c r="J45" s="11"/>
      <c r="K45" s="11"/>
      <c r="L45" s="44"/>
    </row>
    <row r="46" spans="1:12" ht="15.75" thickBot="1" x14ac:dyDescent="0.3">
      <c r="A46" s="80" t="s">
        <v>73</v>
      </c>
      <c r="B46" s="81"/>
      <c r="C46" s="81"/>
      <c r="D46" s="81"/>
      <c r="E46" s="81"/>
      <c r="F46" s="81"/>
      <c r="G46" s="81"/>
      <c r="H46" s="81"/>
      <c r="I46" s="81"/>
      <c r="J46" s="39">
        <f>SUM(J41:J45)</f>
        <v>0</v>
      </c>
      <c r="K46" s="39">
        <f>SUM(K41:K45)</f>
        <v>0</v>
      </c>
      <c r="L46" s="46">
        <f>J46+K46</f>
        <v>0</v>
      </c>
    </row>
    <row r="47" spans="1:12" x14ac:dyDescent="0.25">
      <c r="A47" s="78"/>
      <c r="B47" s="79"/>
      <c r="C47" s="79"/>
      <c r="D47" s="14"/>
      <c r="E47" s="24"/>
      <c r="F47" s="7"/>
      <c r="G47" s="7"/>
      <c r="H47" s="7"/>
      <c r="I47" s="7"/>
      <c r="J47" s="43"/>
      <c r="K47" s="11"/>
      <c r="L47" s="44"/>
    </row>
    <row r="48" spans="1:12" x14ac:dyDescent="0.25">
      <c r="A48" s="78"/>
      <c r="B48" s="79"/>
      <c r="C48" s="79"/>
      <c r="D48" s="14"/>
      <c r="E48" s="24"/>
      <c r="F48" s="7"/>
      <c r="G48" s="7"/>
      <c r="H48" s="7"/>
      <c r="I48" s="7"/>
      <c r="J48" s="43"/>
      <c r="K48" s="11"/>
      <c r="L48" s="44"/>
    </row>
    <row r="49" spans="1:12" x14ac:dyDescent="0.25">
      <c r="A49" s="78"/>
      <c r="B49" s="79"/>
      <c r="C49" s="79"/>
      <c r="D49" s="14"/>
      <c r="E49" s="24"/>
      <c r="F49" s="7"/>
      <c r="G49" s="7"/>
      <c r="H49" s="7"/>
      <c r="I49" s="7"/>
      <c r="J49" s="43"/>
      <c r="K49" s="11"/>
      <c r="L49" s="44"/>
    </row>
    <row r="50" spans="1:12" x14ac:dyDescent="0.25">
      <c r="A50" s="78"/>
      <c r="B50" s="79"/>
      <c r="C50" s="79"/>
      <c r="D50" s="14"/>
      <c r="E50" s="24"/>
      <c r="F50" s="7"/>
      <c r="G50" s="7"/>
      <c r="H50" s="7"/>
      <c r="I50" s="7"/>
      <c r="J50" s="43"/>
      <c r="K50" s="11"/>
      <c r="L50" s="44"/>
    </row>
    <row r="51" spans="1:12" ht="15.75" thickBot="1" x14ac:dyDescent="0.3">
      <c r="A51" s="78"/>
      <c r="B51" s="79"/>
      <c r="C51" s="79"/>
      <c r="D51" s="14"/>
      <c r="E51" s="24"/>
      <c r="F51" s="7"/>
      <c r="G51" s="7"/>
      <c r="H51" s="7"/>
      <c r="I51" s="7"/>
      <c r="J51" s="43"/>
      <c r="K51" s="41"/>
      <c r="L51" s="44"/>
    </row>
    <row r="52" spans="1:12" ht="15.75" thickBot="1" x14ac:dyDescent="0.3">
      <c r="A52" s="80" t="s">
        <v>78</v>
      </c>
      <c r="B52" s="81"/>
      <c r="C52" s="81"/>
      <c r="D52" s="81"/>
      <c r="E52" s="81"/>
      <c r="F52" s="81"/>
      <c r="G52" s="81"/>
      <c r="H52" s="81"/>
      <c r="I52" s="82"/>
      <c r="J52" s="39">
        <f>SUM(J45:J51)</f>
        <v>0</v>
      </c>
      <c r="K52" s="39">
        <f>SUM(K45:K51)</f>
        <v>0</v>
      </c>
      <c r="L52" s="46">
        <f>J52+K52</f>
        <v>0</v>
      </c>
    </row>
    <row r="53" spans="1:12" x14ac:dyDescent="0.25">
      <c r="A53" s="78"/>
      <c r="B53" s="79"/>
      <c r="C53" s="79"/>
      <c r="D53" s="14"/>
      <c r="E53" s="24"/>
      <c r="F53" s="7"/>
      <c r="G53" s="7"/>
      <c r="H53" s="7"/>
      <c r="I53" s="7"/>
      <c r="J53" s="43"/>
      <c r="K53" s="11"/>
      <c r="L53" s="44"/>
    </row>
    <row r="54" spans="1:12" x14ac:dyDescent="0.25">
      <c r="A54" s="78"/>
      <c r="B54" s="79"/>
      <c r="C54" s="79"/>
      <c r="D54" s="14"/>
      <c r="E54" s="24"/>
      <c r="F54" s="7"/>
      <c r="G54" s="7"/>
      <c r="H54" s="7"/>
      <c r="I54" s="7"/>
      <c r="J54" s="49" t="e">
        <f>#REF!+#REF!+#REF!+#REF!+#REF!+#REF!+J21+J27+J33+J39+J46+J52</f>
        <v>#REF!</v>
      </c>
      <c r="K54" s="49" t="e">
        <f>#REF!+#REF!+#REF!+#REF!+#REF!+#REF!+K21+K27+K33+K39+K46+K52</f>
        <v>#REF!</v>
      </c>
      <c r="L54" s="50" t="e">
        <f>#REF!+#REF!+#REF!+#REF!+#REF!+#REF!+L21+L27+L33+L39+L46+L52</f>
        <v>#REF!</v>
      </c>
    </row>
    <row r="55" spans="1:12" ht="15.75" thickBot="1" x14ac:dyDescent="0.3">
      <c r="A55" s="76"/>
      <c r="B55" s="77"/>
      <c r="C55" s="77"/>
      <c r="D55" s="16"/>
      <c r="E55" s="25"/>
      <c r="F55" s="9"/>
      <c r="G55" s="9"/>
      <c r="H55" s="9"/>
      <c r="I55" s="9"/>
      <c r="J55" s="51"/>
      <c r="K55" s="12"/>
      <c r="L55" s="52"/>
    </row>
  </sheetData>
  <mergeCells count="52">
    <mergeCell ref="A15:C15"/>
    <mergeCell ref="A19:C19"/>
    <mergeCell ref="A18:C18"/>
    <mergeCell ref="A16:C16"/>
    <mergeCell ref="A17:C17"/>
    <mergeCell ref="A55:C55"/>
    <mergeCell ref="A44:C44"/>
    <mergeCell ref="A45:C45"/>
    <mergeCell ref="A46:I46"/>
    <mergeCell ref="A47:C47"/>
    <mergeCell ref="A48:C48"/>
    <mergeCell ref="A49:C49"/>
    <mergeCell ref="A50:C50"/>
    <mergeCell ref="A51:C51"/>
    <mergeCell ref="A52:I52"/>
    <mergeCell ref="A53:C53"/>
    <mergeCell ref="A54:C54"/>
    <mergeCell ref="A43:C43"/>
    <mergeCell ref="A32:C32"/>
    <mergeCell ref="A33:I33"/>
    <mergeCell ref="A34:C34"/>
    <mergeCell ref="A35:C35"/>
    <mergeCell ref="A36:C36"/>
    <mergeCell ref="A37:C37"/>
    <mergeCell ref="A38:C38"/>
    <mergeCell ref="A39:I39"/>
    <mergeCell ref="A40:C40"/>
    <mergeCell ref="A41:C41"/>
    <mergeCell ref="A42:C42"/>
    <mergeCell ref="A31:C31"/>
    <mergeCell ref="A20:C20"/>
    <mergeCell ref="A21:I21"/>
    <mergeCell ref="A22:C22"/>
    <mergeCell ref="A23:C23"/>
    <mergeCell ref="A24:C24"/>
    <mergeCell ref="A25:C25"/>
    <mergeCell ref="A26:C26"/>
    <mergeCell ref="A27:I27"/>
    <mergeCell ref="A28:C28"/>
    <mergeCell ref="A29:C29"/>
    <mergeCell ref="A30:C30"/>
    <mergeCell ref="A14:C14"/>
    <mergeCell ref="A5:F5"/>
    <mergeCell ref="G5:L5"/>
    <mergeCell ref="A6:C6"/>
    <mergeCell ref="A7:C7"/>
    <mergeCell ref="A8:C8"/>
    <mergeCell ref="A9:C9"/>
    <mergeCell ref="A10:C10"/>
    <mergeCell ref="A13:C13"/>
    <mergeCell ref="A11:C11"/>
    <mergeCell ref="A12:C12"/>
  </mergeCells>
  <pageMargins left="0.11811023622047245" right="0.11811023622047245" top="0.35433070866141736" bottom="0.19685039370078741" header="0.31496062992125984" footer="0.31496062992125984"/>
  <pageSetup scale="62" orientation="landscape" horizontalDpi="300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9BED9C-5CDB-4590-A22D-13C67187291F}">
  <dimension ref="A4:L50"/>
  <sheetViews>
    <sheetView view="pageBreakPreview" zoomScale="80" zoomScaleNormal="100" zoomScaleSheetLayoutView="80" workbookViewId="0">
      <pane ySplit="6" topLeftCell="A9" activePane="bottomLeft" state="frozen"/>
      <selection pane="bottomLeft" activeCell="L13" sqref="L13"/>
    </sheetView>
  </sheetViews>
  <sheetFormatPr baseColWidth="10" defaultColWidth="4" defaultRowHeight="15" x14ac:dyDescent="0.25"/>
  <cols>
    <col min="1" max="1" width="18.85546875" customWidth="1"/>
    <col min="2" max="2" width="18.7109375" customWidth="1"/>
    <col min="3" max="3" width="43.28515625" customWidth="1"/>
    <col min="4" max="4" width="18.28515625" style="6" customWidth="1"/>
    <col min="5" max="5" width="13.85546875" style="6" customWidth="1"/>
    <col min="6" max="6" width="17.7109375" style="6" customWidth="1"/>
    <col min="7" max="8" width="16.5703125" style="6" customWidth="1"/>
    <col min="9" max="9" width="13.7109375" style="6" customWidth="1"/>
    <col min="10" max="11" width="12.42578125" style="6" customWidth="1"/>
    <col min="12" max="12" width="17" customWidth="1"/>
  </cols>
  <sheetData>
    <row r="4" spans="1:12" ht="15.75" thickBot="1" x14ac:dyDescent="0.3"/>
    <row r="5" spans="1:12" ht="15" customHeight="1" thickBot="1" x14ac:dyDescent="0.3">
      <c r="A5" s="87" t="s">
        <v>706</v>
      </c>
      <c r="B5" s="88"/>
      <c r="C5" s="88"/>
      <c r="D5" s="88"/>
      <c r="E5" s="88"/>
      <c r="F5" s="89"/>
      <c r="G5" s="87" t="s">
        <v>21</v>
      </c>
      <c r="H5" s="88"/>
      <c r="I5" s="88"/>
      <c r="J5" s="88"/>
      <c r="K5" s="88"/>
      <c r="L5" s="89"/>
    </row>
    <row r="6" spans="1:12" s="2" customFormat="1" ht="54" customHeight="1" thickBot="1" x14ac:dyDescent="0.3">
      <c r="A6" s="90" t="s">
        <v>3</v>
      </c>
      <c r="B6" s="91"/>
      <c r="C6" s="91"/>
      <c r="D6" s="5" t="s">
        <v>8</v>
      </c>
      <c r="E6" s="5" t="s">
        <v>7</v>
      </c>
      <c r="F6" s="5" t="s">
        <v>5</v>
      </c>
      <c r="G6" s="4" t="s">
        <v>44</v>
      </c>
      <c r="H6" s="4" t="s">
        <v>50</v>
      </c>
      <c r="I6" s="4" t="s">
        <v>0</v>
      </c>
      <c r="J6" s="4" t="s">
        <v>38</v>
      </c>
      <c r="K6" s="4" t="s">
        <v>39</v>
      </c>
      <c r="L6" s="4" t="s">
        <v>6</v>
      </c>
    </row>
    <row r="7" spans="1:12" ht="15.75" thickBot="1" x14ac:dyDescent="0.3">
      <c r="A7" s="78" t="s">
        <v>708</v>
      </c>
      <c r="B7" s="79"/>
      <c r="C7" s="79"/>
      <c r="D7" s="14" t="s">
        <v>710</v>
      </c>
      <c r="E7" s="24">
        <v>45831</v>
      </c>
      <c r="F7" s="7" t="s">
        <v>146</v>
      </c>
      <c r="G7" s="7"/>
      <c r="H7" s="7"/>
      <c r="I7" s="7" t="s">
        <v>709</v>
      </c>
      <c r="J7" s="43">
        <v>2925.24</v>
      </c>
      <c r="K7" s="11"/>
      <c r="L7" s="44">
        <f>J7</f>
        <v>2925.24</v>
      </c>
    </row>
    <row r="8" spans="1:12" ht="15.75" thickBot="1" x14ac:dyDescent="0.3">
      <c r="A8" s="80" t="s">
        <v>89</v>
      </c>
      <c r="B8" s="81"/>
      <c r="C8" s="81"/>
      <c r="D8" s="81"/>
      <c r="E8" s="81"/>
      <c r="F8" s="81"/>
      <c r="G8" s="81"/>
      <c r="H8" s="81"/>
      <c r="I8" s="81"/>
      <c r="J8" s="39">
        <f>SUM(J7:J7)</f>
        <v>2925.24</v>
      </c>
      <c r="K8" s="39">
        <f>SUM(K7:K7)</f>
        <v>0</v>
      </c>
      <c r="L8" s="46">
        <f>J8+K8</f>
        <v>2925.24</v>
      </c>
    </row>
    <row r="9" spans="1:12" x14ac:dyDescent="0.25">
      <c r="A9" s="78" t="s">
        <v>733</v>
      </c>
      <c r="B9" s="79"/>
      <c r="C9" s="79"/>
      <c r="D9" s="14" t="s">
        <v>734</v>
      </c>
      <c r="E9" s="24">
        <v>45840</v>
      </c>
      <c r="F9" s="7" t="s">
        <v>146</v>
      </c>
      <c r="G9" s="7"/>
      <c r="H9" s="7"/>
      <c r="I9" s="7" t="s">
        <v>735</v>
      </c>
      <c r="J9" s="43">
        <v>5290.26</v>
      </c>
      <c r="K9" s="11"/>
      <c r="L9" s="44">
        <f>J9+J10</f>
        <v>24369.86</v>
      </c>
    </row>
    <row r="10" spans="1:12" x14ac:dyDescent="0.25">
      <c r="A10" s="78" t="s">
        <v>741</v>
      </c>
      <c r="B10" s="79"/>
      <c r="C10" s="79"/>
      <c r="D10" s="14" t="s">
        <v>734</v>
      </c>
      <c r="E10" s="24">
        <v>45842</v>
      </c>
      <c r="F10" s="7" t="s">
        <v>146</v>
      </c>
      <c r="G10" s="7"/>
      <c r="H10" s="7" t="s">
        <v>742</v>
      </c>
      <c r="I10" s="7" t="s">
        <v>743</v>
      </c>
      <c r="J10" s="43">
        <v>19079.599999999999</v>
      </c>
      <c r="K10" s="11"/>
      <c r="L10" s="44"/>
    </row>
    <row r="11" spans="1:12" x14ac:dyDescent="0.25">
      <c r="A11" s="78" t="s">
        <v>831</v>
      </c>
      <c r="B11" s="79"/>
      <c r="C11" s="79"/>
      <c r="D11" s="14" t="s">
        <v>720</v>
      </c>
      <c r="E11" s="24">
        <v>45861</v>
      </c>
      <c r="F11" s="7" t="s">
        <v>810</v>
      </c>
      <c r="G11" s="7">
        <v>31860</v>
      </c>
      <c r="H11" s="7" t="s">
        <v>811</v>
      </c>
      <c r="I11" s="7">
        <v>89470</v>
      </c>
      <c r="J11" s="43"/>
      <c r="K11" s="11">
        <v>4929.63</v>
      </c>
      <c r="L11" s="44">
        <f>K11</f>
        <v>4929.63</v>
      </c>
    </row>
    <row r="12" spans="1:12" x14ac:dyDescent="0.25">
      <c r="A12" s="85" t="s">
        <v>831</v>
      </c>
      <c r="B12" s="86"/>
      <c r="C12" s="86"/>
      <c r="D12" s="64" t="s">
        <v>720</v>
      </c>
      <c r="E12" s="21">
        <v>45866</v>
      </c>
      <c r="F12" s="20" t="s">
        <v>810</v>
      </c>
      <c r="G12" s="20">
        <v>31929</v>
      </c>
      <c r="H12" s="20" t="s">
        <v>830</v>
      </c>
      <c r="I12" s="20">
        <v>89618</v>
      </c>
      <c r="J12" s="38"/>
      <c r="K12" s="22">
        <v>282.58</v>
      </c>
      <c r="L12" s="48">
        <f>K12+K13</f>
        <v>5548.5599999999995</v>
      </c>
    </row>
    <row r="13" spans="1:12" x14ac:dyDescent="0.25">
      <c r="A13" s="97" t="s">
        <v>831</v>
      </c>
      <c r="B13" s="98"/>
      <c r="C13" s="99"/>
      <c r="D13" s="64" t="s">
        <v>476</v>
      </c>
      <c r="E13" s="21">
        <v>45866</v>
      </c>
      <c r="F13" s="20" t="s">
        <v>810</v>
      </c>
      <c r="G13" s="20">
        <v>363843</v>
      </c>
      <c r="H13" s="20" t="s">
        <v>832</v>
      </c>
      <c r="I13" s="20">
        <v>244636</v>
      </c>
      <c r="J13" s="38"/>
      <c r="K13" s="22">
        <v>5265.98</v>
      </c>
      <c r="L13" s="48"/>
    </row>
    <row r="14" spans="1:12" x14ac:dyDescent="0.25">
      <c r="A14" s="97"/>
      <c r="B14" s="98"/>
      <c r="C14" s="99"/>
      <c r="D14" s="64"/>
      <c r="E14" s="21"/>
      <c r="F14" s="20"/>
      <c r="G14" s="20"/>
      <c r="H14" s="20"/>
      <c r="I14" s="20"/>
      <c r="J14" s="38"/>
      <c r="K14" s="22"/>
      <c r="L14" s="48"/>
    </row>
    <row r="15" spans="1:12" ht="15.75" thickBot="1" x14ac:dyDescent="0.3">
      <c r="A15" s="78"/>
      <c r="B15" s="79"/>
      <c r="C15" s="79"/>
      <c r="D15" s="14"/>
      <c r="E15" s="24"/>
      <c r="F15" s="7"/>
      <c r="G15" s="7"/>
      <c r="H15" s="7"/>
      <c r="I15" s="7"/>
      <c r="J15" s="43"/>
      <c r="K15" s="11"/>
      <c r="L15" s="44"/>
    </row>
    <row r="16" spans="1:12" ht="15.75" thickBot="1" x14ac:dyDescent="0.3">
      <c r="A16" s="80" t="s">
        <v>52</v>
      </c>
      <c r="B16" s="81"/>
      <c r="C16" s="81"/>
      <c r="D16" s="81"/>
      <c r="E16" s="81"/>
      <c r="F16" s="81"/>
      <c r="G16" s="81"/>
      <c r="H16" s="81"/>
      <c r="I16" s="81"/>
      <c r="J16" s="39">
        <f>SUM(J9:J15)</f>
        <v>24369.86</v>
      </c>
      <c r="K16" s="39">
        <f>SUM(K9:K15)</f>
        <v>10478.189999999999</v>
      </c>
      <c r="L16" s="46">
        <f>J16+K16</f>
        <v>34848.050000000003</v>
      </c>
    </row>
    <row r="17" spans="1:12" x14ac:dyDescent="0.25">
      <c r="A17" s="78"/>
      <c r="B17" s="79"/>
      <c r="C17" s="79"/>
      <c r="D17" s="14"/>
      <c r="E17" s="24"/>
      <c r="F17" s="7"/>
      <c r="G17" s="7"/>
      <c r="H17" s="7"/>
      <c r="I17" s="7"/>
      <c r="J17" s="43"/>
      <c r="K17" s="11"/>
      <c r="L17" s="44"/>
    </row>
    <row r="18" spans="1:12" x14ac:dyDescent="0.25">
      <c r="A18" s="78"/>
      <c r="B18" s="79"/>
      <c r="C18" s="79"/>
      <c r="D18" s="14"/>
      <c r="E18" s="24"/>
      <c r="F18" s="7"/>
      <c r="G18" s="7"/>
      <c r="H18" s="7"/>
      <c r="I18" s="7"/>
      <c r="J18" s="43"/>
      <c r="K18" s="11"/>
      <c r="L18" s="44"/>
    </row>
    <row r="19" spans="1:12" x14ac:dyDescent="0.25">
      <c r="A19" s="85"/>
      <c r="B19" s="86"/>
      <c r="C19" s="86"/>
      <c r="D19" s="20"/>
      <c r="E19" s="21"/>
      <c r="F19" s="20"/>
      <c r="G19" s="20"/>
      <c r="H19" s="20"/>
      <c r="I19" s="20"/>
      <c r="J19" s="38"/>
      <c r="K19" s="22"/>
      <c r="L19" s="48"/>
    </row>
    <row r="20" spans="1:12" x14ac:dyDescent="0.25">
      <c r="A20" s="83"/>
      <c r="B20" s="84"/>
      <c r="C20" s="84"/>
      <c r="D20" s="42"/>
      <c r="E20" s="13"/>
      <c r="F20" s="8"/>
      <c r="G20" s="8"/>
      <c r="H20" s="8"/>
      <c r="I20" s="8"/>
      <c r="J20" s="35"/>
      <c r="K20" s="11"/>
      <c r="L20" s="44"/>
    </row>
    <row r="21" spans="1:12" ht="15.75" thickBot="1" x14ac:dyDescent="0.3">
      <c r="A21" s="78"/>
      <c r="B21" s="79"/>
      <c r="C21" s="79"/>
      <c r="D21" s="14"/>
      <c r="E21" s="24"/>
      <c r="F21" s="7"/>
      <c r="G21" s="7"/>
      <c r="H21" s="7"/>
      <c r="I21" s="7"/>
      <c r="J21" s="43"/>
      <c r="K21" s="11"/>
      <c r="L21" s="44"/>
    </row>
    <row r="22" spans="1:12" ht="15.75" thickBot="1" x14ac:dyDescent="0.3">
      <c r="A22" s="80" t="s">
        <v>55</v>
      </c>
      <c r="B22" s="81"/>
      <c r="C22" s="81"/>
      <c r="D22" s="81"/>
      <c r="E22" s="81"/>
      <c r="F22" s="81"/>
      <c r="G22" s="81"/>
      <c r="H22" s="81"/>
      <c r="I22" s="81"/>
      <c r="J22" s="39">
        <f>SUM(J17:J21)</f>
        <v>0</v>
      </c>
      <c r="K22" s="39">
        <f>SUM(K17:K21)</f>
        <v>0</v>
      </c>
      <c r="L22" s="46">
        <f>J22+K22</f>
        <v>0</v>
      </c>
    </row>
    <row r="23" spans="1:12" x14ac:dyDescent="0.25">
      <c r="A23" s="78"/>
      <c r="B23" s="79"/>
      <c r="C23" s="79"/>
      <c r="D23" s="14"/>
      <c r="E23" s="24"/>
      <c r="F23" s="7"/>
      <c r="G23" s="7"/>
      <c r="H23" s="7"/>
      <c r="I23" s="7"/>
      <c r="J23" s="43"/>
      <c r="K23" s="11"/>
      <c r="L23" s="44"/>
    </row>
    <row r="24" spans="1:12" x14ac:dyDescent="0.25">
      <c r="A24" s="78"/>
      <c r="B24" s="79"/>
      <c r="C24" s="79"/>
      <c r="D24" s="14"/>
      <c r="E24" s="24"/>
      <c r="F24" s="7"/>
      <c r="G24" s="7"/>
      <c r="H24" s="7"/>
      <c r="I24" s="7"/>
      <c r="J24" s="43"/>
      <c r="K24" s="11"/>
      <c r="L24" s="44"/>
    </row>
    <row r="25" spans="1:12" x14ac:dyDescent="0.25">
      <c r="A25" s="85"/>
      <c r="B25" s="86"/>
      <c r="C25" s="86"/>
      <c r="D25" s="20"/>
      <c r="E25" s="21"/>
      <c r="F25" s="20"/>
      <c r="G25" s="20"/>
      <c r="H25" s="20"/>
      <c r="I25" s="20"/>
      <c r="J25" s="38"/>
      <c r="K25" s="22"/>
      <c r="L25" s="48"/>
    </row>
    <row r="26" spans="1:12" x14ac:dyDescent="0.25">
      <c r="A26" s="83"/>
      <c r="B26" s="84"/>
      <c r="C26" s="84"/>
      <c r="D26" s="42"/>
      <c r="E26" s="13"/>
      <c r="F26" s="8"/>
      <c r="G26" s="8"/>
      <c r="H26" s="8"/>
      <c r="I26" s="8"/>
      <c r="J26" s="35"/>
      <c r="K26" s="11"/>
      <c r="L26" s="44"/>
    </row>
    <row r="27" spans="1:12" ht="15.75" thickBot="1" x14ac:dyDescent="0.3">
      <c r="A27" s="83"/>
      <c r="B27" s="84"/>
      <c r="C27" s="84"/>
      <c r="D27" s="42"/>
      <c r="E27" s="13"/>
      <c r="F27" s="8"/>
      <c r="G27" s="8"/>
      <c r="H27" s="8"/>
      <c r="I27" s="8"/>
      <c r="J27" s="35"/>
      <c r="K27" s="10"/>
      <c r="L27" s="36"/>
    </row>
    <row r="28" spans="1:12" ht="15.75" thickBot="1" x14ac:dyDescent="0.3">
      <c r="A28" s="80" t="s">
        <v>62</v>
      </c>
      <c r="B28" s="81"/>
      <c r="C28" s="81"/>
      <c r="D28" s="81"/>
      <c r="E28" s="81"/>
      <c r="F28" s="81"/>
      <c r="G28" s="81"/>
      <c r="H28" s="81"/>
      <c r="I28" s="81"/>
      <c r="J28" s="39">
        <f>SUM(J23:J27)</f>
        <v>0</v>
      </c>
      <c r="K28" s="39">
        <f>SUM(K23:K27)</f>
        <v>0</v>
      </c>
      <c r="L28" s="46">
        <f>J28+K28</f>
        <v>0</v>
      </c>
    </row>
    <row r="29" spans="1:12" x14ac:dyDescent="0.25">
      <c r="A29" s="78"/>
      <c r="B29" s="79"/>
      <c r="C29" s="79"/>
      <c r="D29" s="14"/>
      <c r="E29" s="24"/>
      <c r="F29" s="7"/>
      <c r="G29" s="7"/>
      <c r="H29" s="7"/>
      <c r="I29" s="7"/>
      <c r="J29" s="43"/>
      <c r="K29" s="11"/>
      <c r="L29" s="44"/>
    </row>
    <row r="30" spans="1:12" x14ac:dyDescent="0.25">
      <c r="A30" s="78"/>
      <c r="B30" s="79"/>
      <c r="C30" s="79"/>
      <c r="D30" s="14"/>
      <c r="E30" s="24"/>
      <c r="F30" s="7"/>
      <c r="G30" s="7"/>
      <c r="H30" s="7"/>
      <c r="I30" s="7"/>
      <c r="J30" s="43"/>
      <c r="K30" s="11"/>
      <c r="L30" s="44"/>
    </row>
    <row r="31" spans="1:12" x14ac:dyDescent="0.25">
      <c r="A31" s="85"/>
      <c r="B31" s="86"/>
      <c r="C31" s="86"/>
      <c r="D31" s="20"/>
      <c r="E31" s="21"/>
      <c r="F31" s="20"/>
      <c r="G31" s="20"/>
      <c r="H31" s="20"/>
      <c r="I31" s="20"/>
      <c r="J31" s="38"/>
      <c r="K31" s="22"/>
      <c r="L31" s="48"/>
    </row>
    <row r="32" spans="1:12" x14ac:dyDescent="0.25">
      <c r="A32" s="83"/>
      <c r="B32" s="84"/>
      <c r="C32" s="84"/>
      <c r="D32" s="42"/>
      <c r="E32" s="13"/>
      <c r="F32" s="8"/>
      <c r="G32" s="8"/>
      <c r="H32" s="8"/>
      <c r="I32" s="8"/>
      <c r="J32" s="35"/>
      <c r="K32" s="11"/>
      <c r="L32" s="44"/>
    </row>
    <row r="33" spans="1:12" ht="15.75" thickBot="1" x14ac:dyDescent="0.3">
      <c r="A33" s="78"/>
      <c r="B33" s="79"/>
      <c r="C33" s="79"/>
      <c r="D33" s="14"/>
      <c r="E33" s="24"/>
      <c r="F33" s="7"/>
      <c r="G33" s="7"/>
      <c r="H33" s="7"/>
      <c r="I33" s="7"/>
      <c r="J33" s="43"/>
      <c r="K33" s="11"/>
      <c r="L33" s="44"/>
    </row>
    <row r="34" spans="1:12" ht="15.75" thickBot="1" x14ac:dyDescent="0.3">
      <c r="A34" s="80" t="s">
        <v>68</v>
      </c>
      <c r="B34" s="81"/>
      <c r="C34" s="81"/>
      <c r="D34" s="81"/>
      <c r="E34" s="81"/>
      <c r="F34" s="81"/>
      <c r="G34" s="81"/>
      <c r="H34" s="81"/>
      <c r="I34" s="81"/>
      <c r="J34" s="39">
        <f>SUM(J29:J33)</f>
        <v>0</v>
      </c>
      <c r="K34" s="39">
        <f>SUM(K29:K33)</f>
        <v>0</v>
      </c>
      <c r="L34" s="46">
        <f>J34+K34</f>
        <v>0</v>
      </c>
    </row>
    <row r="35" spans="1:12" x14ac:dyDescent="0.25">
      <c r="A35" s="78"/>
      <c r="B35" s="79"/>
      <c r="C35" s="79"/>
      <c r="D35" s="14"/>
      <c r="E35" s="24"/>
      <c r="F35" s="7"/>
      <c r="G35" s="7"/>
      <c r="H35" s="7"/>
      <c r="I35" s="7"/>
      <c r="J35" s="43"/>
      <c r="K35" s="11"/>
      <c r="L35" s="44"/>
    </row>
    <row r="36" spans="1:12" x14ac:dyDescent="0.25">
      <c r="A36" s="78"/>
      <c r="B36" s="79"/>
      <c r="C36" s="79"/>
      <c r="D36" s="14"/>
      <c r="E36" s="24"/>
      <c r="F36" s="7"/>
      <c r="G36" s="7"/>
      <c r="H36" s="7"/>
      <c r="I36" s="7"/>
      <c r="J36" s="43"/>
      <c r="K36" s="11"/>
      <c r="L36" s="44"/>
    </row>
    <row r="37" spans="1:12" x14ac:dyDescent="0.25">
      <c r="A37" s="78"/>
      <c r="B37" s="79"/>
      <c r="C37" s="79"/>
      <c r="D37" s="14"/>
      <c r="E37" s="24"/>
      <c r="F37" s="7"/>
      <c r="G37" s="7"/>
      <c r="H37" s="7"/>
      <c r="I37" s="7"/>
      <c r="J37" s="43"/>
      <c r="K37" s="11"/>
      <c r="L37" s="44"/>
    </row>
    <row r="38" spans="1:12" ht="30" customHeight="1" x14ac:dyDescent="0.25">
      <c r="A38" s="85"/>
      <c r="B38" s="86"/>
      <c r="C38" s="86"/>
      <c r="D38" s="20"/>
      <c r="E38" s="21"/>
      <c r="F38" s="20"/>
      <c r="G38" s="20"/>
      <c r="H38" s="20"/>
      <c r="I38" s="20"/>
      <c r="J38" s="38"/>
      <c r="K38" s="22"/>
      <c r="L38" s="48"/>
    </row>
    <row r="39" spans="1:12" x14ac:dyDescent="0.25">
      <c r="A39" s="83"/>
      <c r="B39" s="84"/>
      <c r="C39" s="84"/>
      <c r="D39" s="42"/>
      <c r="E39" s="13"/>
      <c r="F39" s="8"/>
      <c r="G39" s="8"/>
      <c r="H39" s="8"/>
      <c r="I39" s="8"/>
      <c r="J39" s="35"/>
      <c r="K39" s="11"/>
      <c r="L39" s="44"/>
    </row>
    <row r="40" spans="1:12" ht="15.75" thickBot="1" x14ac:dyDescent="0.3">
      <c r="A40" s="78"/>
      <c r="B40" s="79"/>
      <c r="C40" s="79"/>
      <c r="D40" s="14"/>
      <c r="E40" s="24"/>
      <c r="F40" s="7"/>
      <c r="G40" s="7"/>
      <c r="H40" s="7"/>
      <c r="I40" s="7"/>
      <c r="J40" s="11"/>
      <c r="K40" s="11"/>
      <c r="L40" s="44"/>
    </row>
    <row r="41" spans="1:12" ht="15.75" thickBot="1" x14ac:dyDescent="0.3">
      <c r="A41" s="80" t="s">
        <v>73</v>
      </c>
      <c r="B41" s="81"/>
      <c r="C41" s="81"/>
      <c r="D41" s="81"/>
      <c r="E41" s="81"/>
      <c r="F41" s="81"/>
      <c r="G41" s="81"/>
      <c r="H41" s="81"/>
      <c r="I41" s="81"/>
      <c r="J41" s="39">
        <f>SUM(J36:J40)</f>
        <v>0</v>
      </c>
      <c r="K41" s="39">
        <f>SUM(K36:K40)</f>
        <v>0</v>
      </c>
      <c r="L41" s="46">
        <f>J41+K41</f>
        <v>0</v>
      </c>
    </row>
    <row r="42" spans="1:12" x14ac:dyDescent="0.25">
      <c r="A42" s="78"/>
      <c r="B42" s="79"/>
      <c r="C42" s="79"/>
      <c r="D42" s="14"/>
      <c r="E42" s="24"/>
      <c r="F42" s="7"/>
      <c r="G42" s="7"/>
      <c r="H42" s="7"/>
      <c r="I42" s="7"/>
      <c r="J42" s="43"/>
      <c r="K42" s="11"/>
      <c r="L42" s="44"/>
    </row>
    <row r="43" spans="1:12" x14ac:dyDescent="0.25">
      <c r="A43" s="78"/>
      <c r="B43" s="79"/>
      <c r="C43" s="79"/>
      <c r="D43" s="14"/>
      <c r="E43" s="24"/>
      <c r="F43" s="7"/>
      <c r="G43" s="7"/>
      <c r="H43" s="7"/>
      <c r="I43" s="7"/>
      <c r="J43" s="43"/>
      <c r="K43" s="11"/>
      <c r="L43" s="44"/>
    </row>
    <row r="44" spans="1:12" x14ac:dyDescent="0.25">
      <c r="A44" s="78"/>
      <c r="B44" s="79"/>
      <c r="C44" s="79"/>
      <c r="D44" s="14"/>
      <c r="E44" s="24"/>
      <c r="F44" s="7"/>
      <c r="G44" s="7"/>
      <c r="H44" s="7"/>
      <c r="I44" s="7"/>
      <c r="J44" s="43"/>
      <c r="K44" s="11"/>
      <c r="L44" s="44"/>
    </row>
    <row r="45" spans="1:12" x14ac:dyDescent="0.25">
      <c r="A45" s="78"/>
      <c r="B45" s="79"/>
      <c r="C45" s="79"/>
      <c r="D45" s="14"/>
      <c r="E45" s="24"/>
      <c r="F45" s="7"/>
      <c r="G45" s="7"/>
      <c r="H45" s="7"/>
      <c r="I45" s="7"/>
      <c r="J45" s="43"/>
      <c r="K45" s="11"/>
      <c r="L45" s="44"/>
    </row>
    <row r="46" spans="1:12" ht="15.75" thickBot="1" x14ac:dyDescent="0.3">
      <c r="A46" s="78"/>
      <c r="B46" s="79"/>
      <c r="C46" s="79"/>
      <c r="D46" s="14"/>
      <c r="E46" s="24"/>
      <c r="F46" s="7"/>
      <c r="G46" s="7"/>
      <c r="H46" s="7"/>
      <c r="I46" s="7"/>
      <c r="J46" s="43"/>
      <c r="K46" s="41"/>
      <c r="L46" s="44"/>
    </row>
    <row r="47" spans="1:12" ht="15.75" thickBot="1" x14ac:dyDescent="0.3">
      <c r="A47" s="80" t="s">
        <v>78</v>
      </c>
      <c r="B47" s="81"/>
      <c r="C47" s="81"/>
      <c r="D47" s="81"/>
      <c r="E47" s="81"/>
      <c r="F47" s="81"/>
      <c r="G47" s="81"/>
      <c r="H47" s="81"/>
      <c r="I47" s="82"/>
      <c r="J47" s="39">
        <f>SUM(J40:J46)</f>
        <v>0</v>
      </c>
      <c r="K47" s="39">
        <f>SUM(K40:K46)</f>
        <v>0</v>
      </c>
      <c r="L47" s="46">
        <f>J47+K47</f>
        <v>0</v>
      </c>
    </row>
    <row r="48" spans="1:12" x14ac:dyDescent="0.25">
      <c r="A48" s="78"/>
      <c r="B48" s="79"/>
      <c r="C48" s="79"/>
      <c r="D48" s="14"/>
      <c r="E48" s="24"/>
      <c r="F48" s="7"/>
      <c r="G48" s="7"/>
      <c r="H48" s="7"/>
      <c r="I48" s="7"/>
      <c r="J48" s="43"/>
      <c r="K48" s="11"/>
      <c r="L48" s="44"/>
    </row>
    <row r="49" spans="1:12" x14ac:dyDescent="0.25">
      <c r="A49" s="78"/>
      <c r="B49" s="79"/>
      <c r="C49" s="79"/>
      <c r="D49" s="14"/>
      <c r="E49" s="24"/>
      <c r="F49" s="7"/>
      <c r="G49" s="7"/>
      <c r="H49" s="7"/>
      <c r="I49" s="7"/>
      <c r="J49" s="49" t="e">
        <f>#REF!+#REF!+#REF!+#REF!+#REF!+J8+J16+J22+J28+J34+J41+J47</f>
        <v>#REF!</v>
      </c>
      <c r="K49" s="49" t="e">
        <f>#REF!+#REF!+#REF!+#REF!+#REF!+K8+K16+K22+K28+K34+K41+K47</f>
        <v>#REF!</v>
      </c>
      <c r="L49" s="50" t="e">
        <f>#REF!+#REF!+#REF!+#REF!+#REF!+L8+L16+L22+L28+L34+L41+L47</f>
        <v>#REF!</v>
      </c>
    </row>
    <row r="50" spans="1:12" ht="15.75" thickBot="1" x14ac:dyDescent="0.3">
      <c r="A50" s="76"/>
      <c r="B50" s="77"/>
      <c r="C50" s="77"/>
      <c r="D50" s="16"/>
      <c r="E50" s="25"/>
      <c r="F50" s="9"/>
      <c r="G50" s="9"/>
      <c r="H50" s="9"/>
      <c r="I50" s="9"/>
      <c r="J50" s="51"/>
      <c r="K50" s="12"/>
      <c r="L50" s="52"/>
    </row>
  </sheetData>
  <mergeCells count="47">
    <mergeCell ref="A50:C50"/>
    <mergeCell ref="A39:C39"/>
    <mergeCell ref="A40:C40"/>
    <mergeCell ref="A41:I41"/>
    <mergeCell ref="A42:C42"/>
    <mergeCell ref="A43:C43"/>
    <mergeCell ref="A44:C44"/>
    <mergeCell ref="A45:C45"/>
    <mergeCell ref="A46:C46"/>
    <mergeCell ref="A47:I47"/>
    <mergeCell ref="A48:C48"/>
    <mergeCell ref="A49:C49"/>
    <mergeCell ref="A38:C38"/>
    <mergeCell ref="A27:C27"/>
    <mergeCell ref="A28:I28"/>
    <mergeCell ref="A29:C29"/>
    <mergeCell ref="A30:C30"/>
    <mergeCell ref="A31:C31"/>
    <mergeCell ref="A32:C32"/>
    <mergeCell ref="A33:C33"/>
    <mergeCell ref="A34:I34"/>
    <mergeCell ref="A35:C35"/>
    <mergeCell ref="A36:C36"/>
    <mergeCell ref="A37:C37"/>
    <mergeCell ref="A26:C26"/>
    <mergeCell ref="A15:C15"/>
    <mergeCell ref="A16:I16"/>
    <mergeCell ref="A17:C17"/>
    <mergeCell ref="A18:C18"/>
    <mergeCell ref="A19:C19"/>
    <mergeCell ref="A20:C20"/>
    <mergeCell ref="A21:C21"/>
    <mergeCell ref="A22:I22"/>
    <mergeCell ref="A23:C23"/>
    <mergeCell ref="A24:C24"/>
    <mergeCell ref="A25:C25"/>
    <mergeCell ref="A14:C14"/>
    <mergeCell ref="A13:C13"/>
    <mergeCell ref="A5:F5"/>
    <mergeCell ref="A12:C12"/>
    <mergeCell ref="A8:I8"/>
    <mergeCell ref="A9:C9"/>
    <mergeCell ref="A10:C10"/>
    <mergeCell ref="A11:C11"/>
    <mergeCell ref="G5:L5"/>
    <mergeCell ref="A6:C6"/>
    <mergeCell ref="A7:C7"/>
  </mergeCells>
  <pageMargins left="0.11811023622047245" right="0.11811023622047245" top="0.35433070866141736" bottom="0.19685039370078741" header="0.31496062992125984" footer="0.31496062992125984"/>
  <pageSetup scale="62" orientation="landscape" horizontalDpi="300" verticalDpi="3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4:L69"/>
  <sheetViews>
    <sheetView view="pageBreakPreview" zoomScale="80" zoomScaleNormal="100" zoomScaleSheetLayoutView="80" workbookViewId="0">
      <pane ySplit="6" topLeftCell="A30" activePane="bottomLeft" state="frozen"/>
      <selection pane="bottomLeft" activeCell="L27" sqref="L27"/>
    </sheetView>
  </sheetViews>
  <sheetFormatPr baseColWidth="10" defaultColWidth="4" defaultRowHeight="15" x14ac:dyDescent="0.25"/>
  <cols>
    <col min="1" max="1" width="18.85546875" customWidth="1"/>
    <col min="2" max="2" width="18.7109375" customWidth="1"/>
    <col min="3" max="3" width="43.28515625" customWidth="1"/>
    <col min="4" max="4" width="18.28515625" style="6" customWidth="1"/>
    <col min="5" max="5" width="13.85546875" style="6" customWidth="1"/>
    <col min="6" max="6" width="17.7109375" style="6" customWidth="1"/>
    <col min="7" max="8" width="16.5703125" style="6" customWidth="1"/>
    <col min="9" max="9" width="13.7109375" style="6" customWidth="1"/>
    <col min="10" max="11" width="12.42578125" style="6" customWidth="1"/>
    <col min="12" max="12" width="17" customWidth="1"/>
  </cols>
  <sheetData>
    <row r="4" spans="1:12" ht="15.75" thickBot="1" x14ac:dyDescent="0.3"/>
    <row r="5" spans="1:12" ht="15" customHeight="1" thickBot="1" x14ac:dyDescent="0.3">
      <c r="A5" s="87" t="s">
        <v>11</v>
      </c>
      <c r="B5" s="88"/>
      <c r="C5" s="88"/>
      <c r="D5" s="88"/>
      <c r="E5" s="88"/>
      <c r="F5" s="89"/>
      <c r="G5" s="87" t="s">
        <v>21</v>
      </c>
      <c r="H5" s="88"/>
      <c r="I5" s="88"/>
      <c r="J5" s="88"/>
      <c r="K5" s="88"/>
      <c r="L5" s="89"/>
    </row>
    <row r="6" spans="1:12" s="2" customFormat="1" ht="54" customHeight="1" thickBot="1" x14ac:dyDescent="0.3">
      <c r="A6" s="90" t="s">
        <v>3</v>
      </c>
      <c r="B6" s="91"/>
      <c r="C6" s="91"/>
      <c r="D6" s="5" t="s">
        <v>8</v>
      </c>
      <c r="E6" s="5" t="s">
        <v>7</v>
      </c>
      <c r="F6" s="5" t="s">
        <v>5</v>
      </c>
      <c r="G6" s="4" t="s">
        <v>44</v>
      </c>
      <c r="H6" s="4" t="s">
        <v>50</v>
      </c>
      <c r="I6" s="4" t="s">
        <v>0</v>
      </c>
      <c r="J6" s="4" t="s">
        <v>38</v>
      </c>
      <c r="K6" s="4" t="s">
        <v>39</v>
      </c>
      <c r="L6" s="4" t="s">
        <v>6</v>
      </c>
    </row>
    <row r="7" spans="1:12" s="1" customFormat="1" ht="15" customHeight="1" x14ac:dyDescent="0.25">
      <c r="A7" s="78" t="s">
        <v>214</v>
      </c>
      <c r="B7" s="79"/>
      <c r="C7" s="79"/>
      <c r="D7" s="14" t="s">
        <v>48</v>
      </c>
      <c r="E7" s="24">
        <v>45679</v>
      </c>
      <c r="F7" s="7" t="s">
        <v>14</v>
      </c>
      <c r="G7" s="7">
        <v>28941</v>
      </c>
      <c r="H7" s="7"/>
      <c r="I7" s="7">
        <v>82271</v>
      </c>
      <c r="J7" s="43"/>
      <c r="K7" s="11">
        <v>3826.26</v>
      </c>
      <c r="L7" s="44">
        <f>K7+J8+J9</f>
        <v>10675.630000000001</v>
      </c>
    </row>
    <row r="8" spans="1:12" x14ac:dyDescent="0.25">
      <c r="A8" s="78" t="s">
        <v>217</v>
      </c>
      <c r="B8" s="79"/>
      <c r="C8" s="79"/>
      <c r="D8" s="14" t="s">
        <v>166</v>
      </c>
      <c r="E8" s="24">
        <v>45679</v>
      </c>
      <c r="F8" s="7" t="s">
        <v>146</v>
      </c>
      <c r="G8" s="7"/>
      <c r="H8" s="7"/>
      <c r="I8" s="7" t="s">
        <v>218</v>
      </c>
      <c r="J8" s="43">
        <v>221.78</v>
      </c>
      <c r="K8" s="11"/>
      <c r="L8" s="44"/>
    </row>
    <row r="9" spans="1:12" ht="15.75" customHeight="1" thickBot="1" x14ac:dyDescent="0.3">
      <c r="A9" s="78" t="s">
        <v>222</v>
      </c>
      <c r="B9" s="79"/>
      <c r="C9" s="79"/>
      <c r="D9" s="14" t="s">
        <v>223</v>
      </c>
      <c r="E9" s="24">
        <v>45682</v>
      </c>
      <c r="F9" s="7" t="s">
        <v>146</v>
      </c>
      <c r="G9" s="7"/>
      <c r="H9" s="7"/>
      <c r="I9" s="7">
        <v>1198420</v>
      </c>
      <c r="J9" s="43">
        <v>6627.59</v>
      </c>
      <c r="K9" s="11"/>
      <c r="L9" s="44"/>
    </row>
    <row r="10" spans="1:12" ht="15" customHeight="1" thickBot="1" x14ac:dyDescent="0.3">
      <c r="A10" s="80" t="s">
        <v>88</v>
      </c>
      <c r="B10" s="81"/>
      <c r="C10" s="81"/>
      <c r="D10" s="81"/>
      <c r="E10" s="81"/>
      <c r="F10" s="81"/>
      <c r="G10" s="81"/>
      <c r="H10" s="81"/>
      <c r="I10" s="81"/>
      <c r="J10" s="39">
        <f>SUM(J7:J9)</f>
        <v>6849.37</v>
      </c>
      <c r="K10" s="39">
        <f>SUM(K7:K9)</f>
        <v>3826.26</v>
      </c>
      <c r="L10" s="46">
        <f>J10+K10</f>
        <v>10675.630000000001</v>
      </c>
    </row>
    <row r="11" spans="1:12" ht="15" customHeight="1" x14ac:dyDescent="0.25">
      <c r="A11" s="78" t="s">
        <v>252</v>
      </c>
      <c r="B11" s="79"/>
      <c r="C11" s="79"/>
      <c r="D11" s="14" t="s">
        <v>213</v>
      </c>
      <c r="E11" s="24">
        <v>45695</v>
      </c>
      <c r="F11" s="7" t="s">
        <v>146</v>
      </c>
      <c r="G11" s="7"/>
      <c r="H11" s="7"/>
      <c r="I11" s="7">
        <v>75180</v>
      </c>
      <c r="J11" s="43">
        <v>298.93</v>
      </c>
      <c r="K11" s="11"/>
      <c r="L11" s="44">
        <f>J11+J12</f>
        <v>816.78</v>
      </c>
    </row>
    <row r="12" spans="1:12" ht="15" customHeight="1" x14ac:dyDescent="0.25">
      <c r="A12" s="78" t="s">
        <v>252</v>
      </c>
      <c r="B12" s="79"/>
      <c r="C12" s="79"/>
      <c r="D12" s="14" t="s">
        <v>166</v>
      </c>
      <c r="E12" s="24">
        <v>45695</v>
      </c>
      <c r="F12" s="7" t="s">
        <v>146</v>
      </c>
      <c r="G12" s="7"/>
      <c r="H12" s="7"/>
      <c r="I12" s="7" t="s">
        <v>253</v>
      </c>
      <c r="J12" s="43">
        <v>517.85</v>
      </c>
      <c r="K12" s="11"/>
      <c r="L12" s="44"/>
    </row>
    <row r="13" spans="1:12" ht="15" customHeight="1" x14ac:dyDescent="0.25">
      <c r="A13" s="78" t="s">
        <v>278</v>
      </c>
      <c r="B13" s="79"/>
      <c r="C13" s="79"/>
      <c r="D13" s="14" t="s">
        <v>234</v>
      </c>
      <c r="E13" s="24">
        <v>45702</v>
      </c>
      <c r="F13" s="7" t="s">
        <v>14</v>
      </c>
      <c r="G13" s="7"/>
      <c r="H13" s="7"/>
      <c r="I13" s="7" t="s">
        <v>277</v>
      </c>
      <c r="J13" s="43"/>
      <c r="K13" s="11">
        <v>10063</v>
      </c>
      <c r="L13" s="44">
        <f>K13+J14</f>
        <v>13610.74</v>
      </c>
    </row>
    <row r="14" spans="1:12" ht="15" customHeight="1" x14ac:dyDescent="0.25">
      <c r="A14" s="78" t="s">
        <v>282</v>
      </c>
      <c r="B14" s="79"/>
      <c r="C14" s="79"/>
      <c r="D14" s="14" t="s">
        <v>223</v>
      </c>
      <c r="E14" s="24">
        <v>45703</v>
      </c>
      <c r="F14" s="7" t="s">
        <v>146</v>
      </c>
      <c r="G14" s="7"/>
      <c r="H14" s="7"/>
      <c r="I14" s="7">
        <v>111303873</v>
      </c>
      <c r="J14" s="43">
        <v>3547.74</v>
      </c>
      <c r="K14" s="11"/>
      <c r="L14" s="44"/>
    </row>
    <row r="15" spans="1:12" ht="15" customHeight="1" thickBot="1" x14ac:dyDescent="0.3">
      <c r="A15" s="97" t="s">
        <v>305</v>
      </c>
      <c r="B15" s="98"/>
      <c r="C15" s="99"/>
      <c r="D15" s="45" t="s">
        <v>148</v>
      </c>
      <c r="E15" s="55">
        <v>45716</v>
      </c>
      <c r="F15" s="56" t="s">
        <v>14</v>
      </c>
      <c r="G15" s="56">
        <v>358517</v>
      </c>
      <c r="H15" s="56"/>
      <c r="I15" s="56" t="s">
        <v>303</v>
      </c>
      <c r="J15" s="57"/>
      <c r="K15" s="58">
        <v>313.2</v>
      </c>
      <c r="L15" s="47">
        <f>K15</f>
        <v>313.2</v>
      </c>
    </row>
    <row r="16" spans="1:12" ht="15.75" customHeight="1" thickBot="1" x14ac:dyDescent="0.3">
      <c r="A16" s="80" t="s">
        <v>90</v>
      </c>
      <c r="B16" s="81"/>
      <c r="C16" s="81"/>
      <c r="D16" s="81"/>
      <c r="E16" s="81"/>
      <c r="F16" s="81"/>
      <c r="G16" s="81"/>
      <c r="H16" s="81"/>
      <c r="I16" s="81"/>
      <c r="J16" s="39">
        <f>SUM(J11:J15)</f>
        <v>4364.5199999999995</v>
      </c>
      <c r="K16" s="39">
        <f>SUM(K11:K15)</f>
        <v>10376.200000000001</v>
      </c>
      <c r="L16" s="46">
        <f>J16+K16</f>
        <v>14740.720000000001</v>
      </c>
    </row>
    <row r="17" spans="1:12" ht="15.75" customHeight="1" thickBot="1" x14ac:dyDescent="0.3">
      <c r="A17" s="78" t="s">
        <v>360</v>
      </c>
      <c r="B17" s="79"/>
      <c r="C17" s="79"/>
      <c r="D17" s="14" t="s">
        <v>48</v>
      </c>
      <c r="E17" s="24">
        <v>45740</v>
      </c>
      <c r="F17" s="7" t="s">
        <v>14</v>
      </c>
      <c r="G17" s="7">
        <v>29918</v>
      </c>
      <c r="H17" s="7"/>
      <c r="I17" s="7">
        <v>84697</v>
      </c>
      <c r="J17" s="43"/>
      <c r="K17" s="11">
        <v>3251.64</v>
      </c>
      <c r="L17" s="44">
        <f>K17</f>
        <v>3251.64</v>
      </c>
    </row>
    <row r="18" spans="1:12" ht="15.75" customHeight="1" thickBot="1" x14ac:dyDescent="0.3">
      <c r="A18" s="80" t="s">
        <v>91</v>
      </c>
      <c r="B18" s="81"/>
      <c r="C18" s="81"/>
      <c r="D18" s="81"/>
      <c r="E18" s="81"/>
      <c r="F18" s="81"/>
      <c r="G18" s="81"/>
      <c r="H18" s="81"/>
      <c r="I18" s="81"/>
      <c r="J18" s="39">
        <f>SUM(J17:J17)</f>
        <v>0</v>
      </c>
      <c r="K18" s="39">
        <f>SUM(K17:K17)</f>
        <v>3251.64</v>
      </c>
      <c r="L18" s="46">
        <f>J18+K18</f>
        <v>3251.64</v>
      </c>
    </row>
    <row r="19" spans="1:12" x14ac:dyDescent="0.25">
      <c r="A19" s="78" t="s">
        <v>466</v>
      </c>
      <c r="B19" s="79"/>
      <c r="C19" s="79"/>
      <c r="D19" s="14" t="s">
        <v>148</v>
      </c>
      <c r="E19" s="24">
        <v>45772</v>
      </c>
      <c r="F19" s="7" t="s">
        <v>14</v>
      </c>
      <c r="G19" s="7">
        <v>360411</v>
      </c>
      <c r="H19" s="7"/>
      <c r="I19" s="7" t="s">
        <v>467</v>
      </c>
      <c r="J19" s="43"/>
      <c r="K19" s="11">
        <v>252.93</v>
      </c>
      <c r="L19" s="44">
        <f>K19</f>
        <v>252.93</v>
      </c>
    </row>
    <row r="20" spans="1:12" ht="15.75" thickBot="1" x14ac:dyDescent="0.3">
      <c r="A20" s="95"/>
      <c r="B20" s="96"/>
      <c r="C20" s="96"/>
      <c r="D20" s="17"/>
      <c r="E20" s="19"/>
      <c r="F20" s="17"/>
      <c r="G20" s="17"/>
      <c r="H20" s="17"/>
      <c r="I20" s="17"/>
      <c r="J20" s="37"/>
      <c r="K20" s="18"/>
      <c r="L20" s="47"/>
    </row>
    <row r="21" spans="1:12" ht="15.75" customHeight="1" thickBot="1" x14ac:dyDescent="0.3">
      <c r="A21" s="80" t="s">
        <v>92</v>
      </c>
      <c r="B21" s="81"/>
      <c r="C21" s="81"/>
      <c r="D21" s="81"/>
      <c r="E21" s="81"/>
      <c r="F21" s="81"/>
      <c r="G21" s="81"/>
      <c r="H21" s="81"/>
      <c r="I21" s="81"/>
      <c r="J21" s="39">
        <f>SUM(J19:J20)</f>
        <v>0</v>
      </c>
      <c r="K21" s="39">
        <f>SUM(K19:K20)</f>
        <v>252.93</v>
      </c>
      <c r="L21" s="46">
        <f>J21+K21</f>
        <v>252.93</v>
      </c>
    </row>
    <row r="22" spans="1:12" ht="15.75" thickBot="1" x14ac:dyDescent="0.3">
      <c r="A22" s="78" t="s">
        <v>441</v>
      </c>
      <c r="B22" s="79"/>
      <c r="C22" s="79"/>
      <c r="D22" s="14" t="s">
        <v>190</v>
      </c>
      <c r="E22" s="24">
        <v>45803</v>
      </c>
      <c r="F22" s="7" t="s">
        <v>146</v>
      </c>
      <c r="G22" s="7"/>
      <c r="H22" s="7" t="s">
        <v>595</v>
      </c>
      <c r="I22" s="7" t="s">
        <v>596</v>
      </c>
      <c r="J22" s="43">
        <v>1284.6300000000001</v>
      </c>
      <c r="K22" s="11"/>
      <c r="L22" s="44">
        <f>J22</f>
        <v>1284.6300000000001</v>
      </c>
    </row>
    <row r="23" spans="1:12" ht="15" customHeight="1" thickBot="1" x14ac:dyDescent="0.3">
      <c r="A23" s="80" t="s">
        <v>26</v>
      </c>
      <c r="B23" s="81"/>
      <c r="C23" s="81"/>
      <c r="D23" s="81"/>
      <c r="E23" s="81"/>
      <c r="F23" s="81"/>
      <c r="G23" s="81"/>
      <c r="H23" s="81"/>
      <c r="I23" s="81"/>
      <c r="J23" s="39">
        <f>SUM(J22:J22)</f>
        <v>1284.6300000000001</v>
      </c>
      <c r="K23" s="39">
        <f>SUM(K22:K22)</f>
        <v>0</v>
      </c>
      <c r="L23" s="46">
        <f>J23+K23</f>
        <v>1284.6300000000001</v>
      </c>
    </row>
    <row r="24" spans="1:12" ht="15.75" customHeight="1" x14ac:dyDescent="0.25">
      <c r="A24" s="78" t="s">
        <v>638</v>
      </c>
      <c r="B24" s="79"/>
      <c r="C24" s="79"/>
      <c r="D24" s="14" t="s">
        <v>639</v>
      </c>
      <c r="E24" s="24">
        <v>45813</v>
      </c>
      <c r="F24" s="7" t="s">
        <v>146</v>
      </c>
      <c r="G24" s="7"/>
      <c r="H24" s="7" t="s">
        <v>640</v>
      </c>
      <c r="I24" s="7" t="s">
        <v>641</v>
      </c>
      <c r="J24" s="43">
        <v>596</v>
      </c>
      <c r="K24" s="11"/>
      <c r="L24" s="44">
        <f>J24</f>
        <v>596</v>
      </c>
    </row>
    <row r="25" spans="1:12" x14ac:dyDescent="0.25">
      <c r="A25" s="78" t="s">
        <v>679</v>
      </c>
      <c r="B25" s="79"/>
      <c r="C25" s="79"/>
      <c r="D25" s="14" t="s">
        <v>350</v>
      </c>
      <c r="E25" s="24">
        <v>45824</v>
      </c>
      <c r="F25" s="7" t="s">
        <v>14</v>
      </c>
      <c r="G25" s="7"/>
      <c r="H25" s="7" t="s">
        <v>680</v>
      </c>
      <c r="I25" s="7" t="s">
        <v>681</v>
      </c>
      <c r="J25" s="43"/>
      <c r="K25" s="11">
        <v>7550</v>
      </c>
      <c r="L25" s="44">
        <f>K25</f>
        <v>7550</v>
      </c>
    </row>
    <row r="26" spans="1:12" x14ac:dyDescent="0.25">
      <c r="A26" s="78" t="s">
        <v>715</v>
      </c>
      <c r="B26" s="79"/>
      <c r="C26" s="79"/>
      <c r="D26" s="14" t="s">
        <v>312</v>
      </c>
      <c r="E26" s="24">
        <v>45833</v>
      </c>
      <c r="F26" s="7" t="s">
        <v>146</v>
      </c>
      <c r="G26" s="7"/>
      <c r="H26" s="7"/>
      <c r="I26" s="7">
        <v>141524</v>
      </c>
      <c r="J26" s="43">
        <v>24176.720000000001</v>
      </c>
      <c r="K26" s="11"/>
      <c r="L26" s="44">
        <f>J26+J27</f>
        <v>24567.09</v>
      </c>
    </row>
    <row r="27" spans="1:12" x14ac:dyDescent="0.25">
      <c r="A27" s="85" t="s">
        <v>716</v>
      </c>
      <c r="B27" s="86"/>
      <c r="C27" s="86"/>
      <c r="D27" s="64" t="s">
        <v>717</v>
      </c>
      <c r="E27" s="21">
        <v>45833</v>
      </c>
      <c r="F27" s="20" t="s">
        <v>146</v>
      </c>
      <c r="G27" s="20"/>
      <c r="H27" s="20"/>
      <c r="I27" s="20">
        <v>77970</v>
      </c>
      <c r="J27" s="38">
        <v>390.37</v>
      </c>
      <c r="K27" s="22"/>
      <c r="L27" s="48"/>
    </row>
    <row r="28" spans="1:12" ht="15.75" thickBot="1" x14ac:dyDescent="0.3">
      <c r="A28" s="78"/>
      <c r="B28" s="79"/>
      <c r="C28" s="79"/>
      <c r="D28" s="14"/>
      <c r="E28" s="24"/>
      <c r="F28" s="7"/>
      <c r="G28" s="7"/>
      <c r="H28" s="7"/>
      <c r="I28" s="7"/>
      <c r="J28" s="43"/>
      <c r="K28" s="11"/>
      <c r="L28" s="44"/>
    </row>
    <row r="29" spans="1:12" ht="15.75" thickBot="1" x14ac:dyDescent="0.3">
      <c r="A29" s="80" t="s">
        <v>89</v>
      </c>
      <c r="B29" s="81"/>
      <c r="C29" s="81"/>
      <c r="D29" s="81"/>
      <c r="E29" s="81"/>
      <c r="F29" s="81"/>
      <c r="G29" s="81"/>
      <c r="H29" s="81"/>
      <c r="I29" s="81"/>
      <c r="J29" s="39">
        <f>SUM(J24:J28)</f>
        <v>25163.09</v>
      </c>
      <c r="K29" s="39">
        <f>SUM(K24:K28)</f>
        <v>7550</v>
      </c>
      <c r="L29" s="46">
        <f>J29+K29</f>
        <v>32713.09</v>
      </c>
    </row>
    <row r="30" spans="1:12" x14ac:dyDescent="0.25">
      <c r="A30" s="78"/>
      <c r="B30" s="79"/>
      <c r="C30" s="79"/>
      <c r="D30" s="14"/>
      <c r="E30" s="24"/>
      <c r="F30" s="7"/>
      <c r="G30" s="7"/>
      <c r="H30" s="7"/>
      <c r="I30" s="7"/>
      <c r="J30" s="43"/>
      <c r="K30" s="11"/>
      <c r="L30" s="44"/>
    </row>
    <row r="31" spans="1:12" x14ac:dyDescent="0.25">
      <c r="A31" s="78"/>
      <c r="B31" s="79"/>
      <c r="C31" s="79"/>
      <c r="D31" s="14"/>
      <c r="E31" s="24"/>
      <c r="F31" s="7"/>
      <c r="G31" s="7"/>
      <c r="H31" s="7"/>
      <c r="I31" s="7"/>
      <c r="J31" s="43"/>
      <c r="K31" s="11"/>
      <c r="L31" s="44"/>
    </row>
    <row r="32" spans="1:12" x14ac:dyDescent="0.25">
      <c r="A32" s="78"/>
      <c r="B32" s="79"/>
      <c r="C32" s="79"/>
      <c r="D32" s="14"/>
      <c r="E32" s="24"/>
      <c r="F32" s="7"/>
      <c r="G32" s="7"/>
      <c r="H32" s="7"/>
      <c r="I32" s="7"/>
      <c r="J32" s="43"/>
      <c r="K32" s="11"/>
      <c r="L32" s="44"/>
    </row>
    <row r="33" spans="1:12" x14ac:dyDescent="0.25">
      <c r="A33" s="85"/>
      <c r="B33" s="86"/>
      <c r="C33" s="86"/>
      <c r="D33" s="20"/>
      <c r="E33" s="21"/>
      <c r="F33" s="20"/>
      <c r="G33" s="20"/>
      <c r="H33" s="20"/>
      <c r="I33" s="20"/>
      <c r="J33" s="38"/>
      <c r="K33" s="22"/>
      <c r="L33" s="48"/>
    </row>
    <row r="34" spans="1:12" ht="15.75" thickBot="1" x14ac:dyDescent="0.3">
      <c r="A34" s="78"/>
      <c r="B34" s="79"/>
      <c r="C34" s="79"/>
      <c r="D34" s="14"/>
      <c r="E34" s="24"/>
      <c r="F34" s="7"/>
      <c r="G34" s="7"/>
      <c r="H34" s="7"/>
      <c r="I34" s="7"/>
      <c r="J34" s="43"/>
      <c r="K34" s="11"/>
      <c r="L34" s="44"/>
    </row>
    <row r="35" spans="1:12" ht="15.75" thickBot="1" x14ac:dyDescent="0.3">
      <c r="A35" s="80" t="s">
        <v>52</v>
      </c>
      <c r="B35" s="81"/>
      <c r="C35" s="81"/>
      <c r="D35" s="81"/>
      <c r="E35" s="81"/>
      <c r="F35" s="81"/>
      <c r="G35" s="81"/>
      <c r="H35" s="81"/>
      <c r="I35" s="81"/>
      <c r="J35" s="39">
        <f>SUM(J30:J34)</f>
        <v>0</v>
      </c>
      <c r="K35" s="39">
        <f>SUM(K30:K34)</f>
        <v>0</v>
      </c>
      <c r="L35" s="46">
        <f>J35+K35</f>
        <v>0</v>
      </c>
    </row>
    <row r="36" spans="1:12" x14ac:dyDescent="0.25">
      <c r="A36" s="78"/>
      <c r="B36" s="79"/>
      <c r="C36" s="79"/>
      <c r="D36" s="14"/>
      <c r="E36" s="24"/>
      <c r="F36" s="7"/>
      <c r="G36" s="7"/>
      <c r="H36" s="7"/>
      <c r="I36" s="7"/>
      <c r="J36" s="43"/>
      <c r="K36" s="11"/>
      <c r="L36" s="44"/>
    </row>
    <row r="37" spans="1:12" x14ac:dyDescent="0.25">
      <c r="A37" s="78"/>
      <c r="B37" s="79"/>
      <c r="C37" s="79"/>
      <c r="D37" s="14"/>
      <c r="E37" s="24"/>
      <c r="F37" s="7"/>
      <c r="G37" s="7"/>
      <c r="H37" s="7"/>
      <c r="I37" s="7"/>
      <c r="J37" s="43"/>
      <c r="K37" s="11"/>
      <c r="L37" s="44"/>
    </row>
    <row r="38" spans="1:12" x14ac:dyDescent="0.25">
      <c r="A38" s="85"/>
      <c r="B38" s="86"/>
      <c r="C38" s="86"/>
      <c r="D38" s="20"/>
      <c r="E38" s="21"/>
      <c r="F38" s="20"/>
      <c r="G38" s="20"/>
      <c r="H38" s="20"/>
      <c r="I38" s="20"/>
      <c r="J38" s="38"/>
      <c r="K38" s="22"/>
      <c r="L38" s="48"/>
    </row>
    <row r="39" spans="1:12" x14ac:dyDescent="0.25">
      <c r="A39" s="83"/>
      <c r="B39" s="84"/>
      <c r="C39" s="84"/>
      <c r="D39" s="42"/>
      <c r="E39" s="13"/>
      <c r="F39" s="8"/>
      <c r="G39" s="8"/>
      <c r="H39" s="8"/>
      <c r="I39" s="8"/>
      <c r="J39" s="35"/>
      <c r="K39" s="11"/>
      <c r="L39" s="44"/>
    </row>
    <row r="40" spans="1:12" ht="15.75" thickBot="1" x14ac:dyDescent="0.3">
      <c r="A40" s="78"/>
      <c r="B40" s="79"/>
      <c r="C40" s="79"/>
      <c r="D40" s="14"/>
      <c r="E40" s="24"/>
      <c r="F40" s="7"/>
      <c r="G40" s="7"/>
      <c r="H40" s="7"/>
      <c r="I40" s="7"/>
      <c r="J40" s="43"/>
      <c r="K40" s="11"/>
      <c r="L40" s="44"/>
    </row>
    <row r="41" spans="1:12" ht="15.75" thickBot="1" x14ac:dyDescent="0.3">
      <c r="A41" s="80" t="s">
        <v>55</v>
      </c>
      <c r="B41" s="81"/>
      <c r="C41" s="81"/>
      <c r="D41" s="81"/>
      <c r="E41" s="81"/>
      <c r="F41" s="81"/>
      <c r="G41" s="81"/>
      <c r="H41" s="81"/>
      <c r="I41" s="81"/>
      <c r="J41" s="39">
        <f>SUM(J36:J40)</f>
        <v>0</v>
      </c>
      <c r="K41" s="39">
        <f>SUM(K36:K40)</f>
        <v>0</v>
      </c>
      <c r="L41" s="46">
        <f>J41+K41</f>
        <v>0</v>
      </c>
    </row>
    <row r="42" spans="1:12" x14ac:dyDescent="0.25">
      <c r="A42" s="78"/>
      <c r="B42" s="79"/>
      <c r="C42" s="79"/>
      <c r="D42" s="14"/>
      <c r="E42" s="24"/>
      <c r="F42" s="7"/>
      <c r="G42" s="7"/>
      <c r="H42" s="7"/>
      <c r="I42" s="7"/>
      <c r="J42" s="43"/>
      <c r="K42" s="11"/>
      <c r="L42" s="44"/>
    </row>
    <row r="43" spans="1:12" x14ac:dyDescent="0.25">
      <c r="A43" s="78"/>
      <c r="B43" s="79"/>
      <c r="C43" s="79"/>
      <c r="D43" s="14"/>
      <c r="E43" s="24"/>
      <c r="F43" s="7"/>
      <c r="G43" s="7"/>
      <c r="H43" s="7"/>
      <c r="I43" s="7"/>
      <c r="J43" s="43"/>
      <c r="K43" s="11"/>
      <c r="L43" s="44"/>
    </row>
    <row r="44" spans="1:12" x14ac:dyDescent="0.25">
      <c r="A44" s="85"/>
      <c r="B44" s="86"/>
      <c r="C44" s="86"/>
      <c r="D44" s="20"/>
      <c r="E44" s="21"/>
      <c r="F44" s="20"/>
      <c r="G44" s="20"/>
      <c r="H44" s="20"/>
      <c r="I44" s="20"/>
      <c r="J44" s="38"/>
      <c r="K44" s="22"/>
      <c r="L44" s="48"/>
    </row>
    <row r="45" spans="1:12" x14ac:dyDescent="0.25">
      <c r="A45" s="83"/>
      <c r="B45" s="84"/>
      <c r="C45" s="84"/>
      <c r="D45" s="42"/>
      <c r="E45" s="13"/>
      <c r="F45" s="8"/>
      <c r="G45" s="8"/>
      <c r="H45" s="8"/>
      <c r="I45" s="8"/>
      <c r="J45" s="35"/>
      <c r="K45" s="11"/>
      <c r="L45" s="44"/>
    </row>
    <row r="46" spans="1:12" ht="15.75" thickBot="1" x14ac:dyDescent="0.3">
      <c r="A46" s="83"/>
      <c r="B46" s="84"/>
      <c r="C46" s="84"/>
      <c r="D46" s="42"/>
      <c r="E46" s="13"/>
      <c r="F46" s="8"/>
      <c r="G46" s="8"/>
      <c r="H46" s="8"/>
      <c r="I46" s="8"/>
      <c r="J46" s="35"/>
      <c r="K46" s="10"/>
      <c r="L46" s="36"/>
    </row>
    <row r="47" spans="1:12" ht="15.75" thickBot="1" x14ac:dyDescent="0.3">
      <c r="A47" s="80" t="s">
        <v>62</v>
      </c>
      <c r="B47" s="81"/>
      <c r="C47" s="81"/>
      <c r="D47" s="81"/>
      <c r="E47" s="81"/>
      <c r="F47" s="81"/>
      <c r="G47" s="81"/>
      <c r="H47" s="81"/>
      <c r="I47" s="81"/>
      <c r="J47" s="39">
        <f>SUM(J42:J46)</f>
        <v>0</v>
      </c>
      <c r="K47" s="39">
        <f>SUM(K42:K46)</f>
        <v>0</v>
      </c>
      <c r="L47" s="46">
        <f>J47+K47</f>
        <v>0</v>
      </c>
    </row>
    <row r="48" spans="1:12" x14ac:dyDescent="0.25">
      <c r="A48" s="78"/>
      <c r="B48" s="79"/>
      <c r="C48" s="79"/>
      <c r="D48" s="14"/>
      <c r="E48" s="24"/>
      <c r="F48" s="7"/>
      <c r="G48" s="7"/>
      <c r="H48" s="7"/>
      <c r="I48" s="7"/>
      <c r="J48" s="43"/>
      <c r="K48" s="11"/>
      <c r="L48" s="44"/>
    </row>
    <row r="49" spans="1:12" x14ac:dyDescent="0.25">
      <c r="A49" s="78"/>
      <c r="B49" s="79"/>
      <c r="C49" s="79"/>
      <c r="D49" s="14"/>
      <c r="E49" s="24"/>
      <c r="F49" s="7"/>
      <c r="G49" s="7"/>
      <c r="H49" s="7"/>
      <c r="I49" s="7"/>
      <c r="J49" s="43"/>
      <c r="K49" s="11"/>
      <c r="L49" s="44"/>
    </row>
    <row r="50" spans="1:12" x14ac:dyDescent="0.25">
      <c r="A50" s="85"/>
      <c r="B50" s="86"/>
      <c r="C50" s="86"/>
      <c r="D50" s="20"/>
      <c r="E50" s="21"/>
      <c r="F50" s="20"/>
      <c r="G50" s="20"/>
      <c r="H50" s="20"/>
      <c r="I50" s="20"/>
      <c r="J50" s="38"/>
      <c r="K50" s="22"/>
      <c r="L50" s="48"/>
    </row>
    <row r="51" spans="1:12" x14ac:dyDescent="0.25">
      <c r="A51" s="83"/>
      <c r="B51" s="84"/>
      <c r="C51" s="84"/>
      <c r="D51" s="42"/>
      <c r="E51" s="13"/>
      <c r="F51" s="8"/>
      <c r="G51" s="8"/>
      <c r="H51" s="8"/>
      <c r="I51" s="8"/>
      <c r="J51" s="35"/>
      <c r="K51" s="11"/>
      <c r="L51" s="44"/>
    </row>
    <row r="52" spans="1:12" ht="15.75" thickBot="1" x14ac:dyDescent="0.3">
      <c r="A52" s="78"/>
      <c r="B52" s="79"/>
      <c r="C52" s="79"/>
      <c r="D52" s="14"/>
      <c r="E52" s="24"/>
      <c r="F52" s="7"/>
      <c r="G52" s="7"/>
      <c r="H52" s="7"/>
      <c r="I52" s="7"/>
      <c r="J52" s="43"/>
      <c r="K52" s="11"/>
      <c r="L52" s="44"/>
    </row>
    <row r="53" spans="1:12" ht="15.75" thickBot="1" x14ac:dyDescent="0.3">
      <c r="A53" s="80" t="s">
        <v>68</v>
      </c>
      <c r="B53" s="81"/>
      <c r="C53" s="81"/>
      <c r="D53" s="81"/>
      <c r="E53" s="81"/>
      <c r="F53" s="81"/>
      <c r="G53" s="81"/>
      <c r="H53" s="81"/>
      <c r="I53" s="81"/>
      <c r="J53" s="39">
        <f>SUM(J48:J52)</f>
        <v>0</v>
      </c>
      <c r="K53" s="39">
        <f>SUM(K48:K52)</f>
        <v>0</v>
      </c>
      <c r="L53" s="46">
        <f>J53+K53</f>
        <v>0</v>
      </c>
    </row>
    <row r="54" spans="1:12" x14ac:dyDescent="0.25">
      <c r="A54" s="78"/>
      <c r="B54" s="79"/>
      <c r="C54" s="79"/>
      <c r="D54" s="14"/>
      <c r="E54" s="24"/>
      <c r="F54" s="7"/>
      <c r="G54" s="7"/>
      <c r="H54" s="7"/>
      <c r="I54" s="7"/>
      <c r="J54" s="43"/>
      <c r="K54" s="11"/>
      <c r="L54" s="44"/>
    </row>
    <row r="55" spans="1:12" x14ac:dyDescent="0.25">
      <c r="A55" s="78"/>
      <c r="B55" s="79"/>
      <c r="C55" s="79"/>
      <c r="D55" s="14"/>
      <c r="E55" s="24"/>
      <c r="F55" s="7"/>
      <c r="G55" s="7"/>
      <c r="H55" s="7"/>
      <c r="I55" s="7"/>
      <c r="J55" s="43"/>
      <c r="K55" s="11"/>
      <c r="L55" s="44"/>
    </row>
    <row r="56" spans="1:12" x14ac:dyDescent="0.25">
      <c r="A56" s="78"/>
      <c r="B56" s="79"/>
      <c r="C56" s="79"/>
      <c r="D56" s="14"/>
      <c r="E56" s="24"/>
      <c r="F56" s="7"/>
      <c r="G56" s="7"/>
      <c r="H56" s="7"/>
      <c r="I56" s="7"/>
      <c r="J56" s="43"/>
      <c r="K56" s="11"/>
      <c r="L56" s="44"/>
    </row>
    <row r="57" spans="1:12" ht="30" customHeight="1" x14ac:dyDescent="0.25">
      <c r="A57" s="85"/>
      <c r="B57" s="86"/>
      <c r="C57" s="86"/>
      <c r="D57" s="20"/>
      <c r="E57" s="21"/>
      <c r="F57" s="20"/>
      <c r="G57" s="20"/>
      <c r="H57" s="20"/>
      <c r="I57" s="20"/>
      <c r="J57" s="38"/>
      <c r="K57" s="22"/>
      <c r="L57" s="48"/>
    </row>
    <row r="58" spans="1:12" x14ac:dyDescent="0.25">
      <c r="A58" s="83"/>
      <c r="B58" s="84"/>
      <c r="C58" s="84"/>
      <c r="D58" s="42"/>
      <c r="E58" s="13"/>
      <c r="F58" s="8"/>
      <c r="G58" s="8"/>
      <c r="H58" s="8"/>
      <c r="I58" s="8"/>
      <c r="J58" s="35"/>
      <c r="K58" s="11"/>
      <c r="L58" s="44"/>
    </row>
    <row r="59" spans="1:12" ht="15.75" thickBot="1" x14ac:dyDescent="0.3">
      <c r="A59" s="78"/>
      <c r="B59" s="79"/>
      <c r="C59" s="79"/>
      <c r="D59" s="14"/>
      <c r="E59" s="24"/>
      <c r="F59" s="7"/>
      <c r="G59" s="7"/>
      <c r="H59" s="7"/>
      <c r="I59" s="7"/>
      <c r="J59" s="11"/>
      <c r="K59" s="11"/>
      <c r="L59" s="44"/>
    </row>
    <row r="60" spans="1:12" ht="15.75" thickBot="1" x14ac:dyDescent="0.3">
      <c r="A60" s="80" t="s">
        <v>73</v>
      </c>
      <c r="B60" s="81"/>
      <c r="C60" s="81"/>
      <c r="D60" s="81"/>
      <c r="E60" s="81"/>
      <c r="F60" s="81"/>
      <c r="G60" s="81"/>
      <c r="H60" s="81"/>
      <c r="I60" s="81"/>
      <c r="J60" s="39">
        <f>SUM(J55:J59)</f>
        <v>0</v>
      </c>
      <c r="K60" s="39">
        <f>SUM(K55:K59)</f>
        <v>0</v>
      </c>
      <c r="L60" s="46">
        <f>J60+K60</f>
        <v>0</v>
      </c>
    </row>
    <row r="61" spans="1:12" x14ac:dyDescent="0.25">
      <c r="A61" s="78"/>
      <c r="B61" s="79"/>
      <c r="C61" s="79"/>
      <c r="D61" s="14"/>
      <c r="E61" s="24"/>
      <c r="F61" s="7"/>
      <c r="G61" s="7"/>
      <c r="H61" s="7"/>
      <c r="I61" s="7"/>
      <c r="J61" s="43"/>
      <c r="K61" s="11"/>
      <c r="L61" s="44"/>
    </row>
    <row r="62" spans="1:12" x14ac:dyDescent="0.25">
      <c r="A62" s="78"/>
      <c r="B62" s="79"/>
      <c r="C62" s="79"/>
      <c r="D62" s="14"/>
      <c r="E62" s="24"/>
      <c r="F62" s="7"/>
      <c r="G62" s="7"/>
      <c r="H62" s="7"/>
      <c r="I62" s="7"/>
      <c r="J62" s="43"/>
      <c r="K62" s="11"/>
      <c r="L62" s="44"/>
    </row>
    <row r="63" spans="1:12" x14ac:dyDescent="0.25">
      <c r="A63" s="78"/>
      <c r="B63" s="79"/>
      <c r="C63" s="79"/>
      <c r="D63" s="14"/>
      <c r="E63" s="24"/>
      <c r="F63" s="7"/>
      <c r="G63" s="7"/>
      <c r="H63" s="7"/>
      <c r="I63" s="7"/>
      <c r="J63" s="43"/>
      <c r="K63" s="11"/>
      <c r="L63" s="44"/>
    </row>
    <row r="64" spans="1:12" x14ac:dyDescent="0.25">
      <c r="A64" s="78"/>
      <c r="B64" s="79"/>
      <c r="C64" s="79"/>
      <c r="D64" s="14"/>
      <c r="E64" s="24"/>
      <c r="F64" s="7"/>
      <c r="G64" s="7"/>
      <c r="H64" s="7"/>
      <c r="I64" s="7"/>
      <c r="J64" s="43"/>
      <c r="K64" s="11"/>
      <c r="L64" s="44"/>
    </row>
    <row r="65" spans="1:12" ht="15.75" thickBot="1" x14ac:dyDescent="0.3">
      <c r="A65" s="78"/>
      <c r="B65" s="79"/>
      <c r="C65" s="79"/>
      <c r="D65" s="14"/>
      <c r="E65" s="24"/>
      <c r="F65" s="7"/>
      <c r="G65" s="7"/>
      <c r="H65" s="7"/>
      <c r="I65" s="7"/>
      <c r="J65" s="43"/>
      <c r="K65" s="41"/>
      <c r="L65" s="44"/>
    </row>
    <row r="66" spans="1:12" ht="15.75" thickBot="1" x14ac:dyDescent="0.3">
      <c r="A66" s="80" t="s">
        <v>78</v>
      </c>
      <c r="B66" s="81"/>
      <c r="C66" s="81"/>
      <c r="D66" s="81"/>
      <c r="E66" s="81"/>
      <c r="F66" s="81"/>
      <c r="G66" s="81"/>
      <c r="H66" s="81"/>
      <c r="I66" s="82"/>
      <c r="J66" s="39">
        <f>SUM(J59:J65)</f>
        <v>0</v>
      </c>
      <c r="K66" s="39">
        <f>SUM(K59:K65)</f>
        <v>0</v>
      </c>
      <c r="L66" s="46">
        <f>J66+K66</f>
        <v>0</v>
      </c>
    </row>
    <row r="67" spans="1:12" x14ac:dyDescent="0.25">
      <c r="A67" s="78"/>
      <c r="B67" s="79"/>
      <c r="C67" s="79"/>
      <c r="D67" s="14"/>
      <c r="E67" s="24"/>
      <c r="F67" s="7"/>
      <c r="G67" s="7"/>
      <c r="H67" s="7"/>
      <c r="I67" s="7"/>
      <c r="J67" s="43"/>
      <c r="K67" s="11"/>
      <c r="L67" s="44"/>
    </row>
    <row r="68" spans="1:12" x14ac:dyDescent="0.25">
      <c r="A68" s="78"/>
      <c r="B68" s="79"/>
      <c r="C68" s="79"/>
      <c r="D68" s="14"/>
      <c r="E68" s="24"/>
      <c r="F68" s="7"/>
      <c r="G68" s="7"/>
      <c r="H68" s="7"/>
      <c r="I68" s="7"/>
      <c r="J68" s="49">
        <f>J10+J16+J18+J21+J23+J29+J35+J41+J47+J53+J60+J66</f>
        <v>37661.61</v>
      </c>
      <c r="K68" s="49">
        <f>K10+K16+K18+K21+K23+K29+K35+K41+K47+K53+K60+K66</f>
        <v>25257.030000000002</v>
      </c>
      <c r="L68" s="50">
        <f>L10+L16+L18+L21+L23+L29+L35+L41+L47+L53+L60+L66</f>
        <v>62918.64</v>
      </c>
    </row>
    <row r="69" spans="1:12" ht="15.75" thickBot="1" x14ac:dyDescent="0.3">
      <c r="A69" s="76"/>
      <c r="B69" s="77"/>
      <c r="C69" s="77"/>
      <c r="D69" s="16"/>
      <c r="E69" s="25"/>
      <c r="F69" s="9"/>
      <c r="G69" s="9"/>
      <c r="H69" s="9"/>
      <c r="I69" s="9"/>
      <c r="J69" s="51"/>
      <c r="K69" s="12"/>
      <c r="L69" s="52"/>
    </row>
  </sheetData>
  <mergeCells count="66">
    <mergeCell ref="A66:I66"/>
    <mergeCell ref="A67:C67"/>
    <mergeCell ref="A68:C68"/>
    <mergeCell ref="A69:C69"/>
    <mergeCell ref="A64:C64"/>
    <mergeCell ref="A65:C65"/>
    <mergeCell ref="A16:I16"/>
    <mergeCell ref="A17:C17"/>
    <mergeCell ref="A18:I18"/>
    <mergeCell ref="A19:C19"/>
    <mergeCell ref="A60:I60"/>
    <mergeCell ref="A20:C20"/>
    <mergeCell ref="A21:I21"/>
    <mergeCell ref="A22:C22"/>
    <mergeCell ref="A23:I23"/>
    <mergeCell ref="A25:C25"/>
    <mergeCell ref="A29:I29"/>
    <mergeCell ref="A27:C27"/>
    <mergeCell ref="A28:C28"/>
    <mergeCell ref="A24:C24"/>
    <mergeCell ref="A39:C39"/>
    <mergeCell ref="A40:C40"/>
    <mergeCell ref="A31:C31"/>
    <mergeCell ref="A35:I35"/>
    <mergeCell ref="A59:C59"/>
    <mergeCell ref="A48:C48"/>
    <mergeCell ref="A52:C52"/>
    <mergeCell ref="A42:C42"/>
    <mergeCell ref="A43:C43"/>
    <mergeCell ref="A44:C44"/>
    <mergeCell ref="A49:C49"/>
    <mergeCell ref="A50:C50"/>
    <mergeCell ref="A51:C51"/>
    <mergeCell ref="A47:I47"/>
    <mergeCell ref="A53:I53"/>
    <mergeCell ref="A34:C34"/>
    <mergeCell ref="A36:C36"/>
    <mergeCell ref="A37:C37"/>
    <mergeCell ref="A38:C38"/>
    <mergeCell ref="A30:C30"/>
    <mergeCell ref="A32:C32"/>
    <mergeCell ref="G5:L5"/>
    <mergeCell ref="A61:C61"/>
    <mergeCell ref="A45:C45"/>
    <mergeCell ref="A46:C46"/>
    <mergeCell ref="A11:C11"/>
    <mergeCell ref="A26:C26"/>
    <mergeCell ref="A5:F5"/>
    <mergeCell ref="A41:I41"/>
    <mergeCell ref="A33:C33"/>
    <mergeCell ref="A12:C12"/>
    <mergeCell ref="A13:C13"/>
    <mergeCell ref="A14:C14"/>
    <mergeCell ref="A15:C15"/>
    <mergeCell ref="A62:C62"/>
    <mergeCell ref="A63:C63"/>
    <mergeCell ref="A54:C54"/>
    <mergeCell ref="A55:C55"/>
    <mergeCell ref="A56:C56"/>
    <mergeCell ref="A57:C57"/>
    <mergeCell ref="A58:C58"/>
    <mergeCell ref="A6:C6"/>
    <mergeCell ref="A7:C7"/>
    <mergeCell ref="A8:C8"/>
    <mergeCell ref="A9:C9"/>
    <mergeCell ref="A10:I10"/>
  </mergeCells>
  <pageMargins left="0.11811023622047245" right="0.11811023622047245" top="0.35433070866141736" bottom="0.19685039370078741" header="0.31496062992125984" footer="0.31496062992125984"/>
  <pageSetup scale="62" orientation="landscape" horizontalDpi="300" verticalDpi="3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4:L62"/>
  <sheetViews>
    <sheetView view="pageBreakPreview" zoomScale="80" zoomScaleNormal="100" zoomScaleSheetLayoutView="80" workbookViewId="0">
      <pane ySplit="6" topLeftCell="A23" activePane="bottomLeft" state="frozen"/>
      <selection pane="bottomLeft" activeCell="L24" sqref="L24"/>
    </sheetView>
  </sheetViews>
  <sheetFormatPr baseColWidth="10" defaultColWidth="4" defaultRowHeight="15" x14ac:dyDescent="0.25"/>
  <cols>
    <col min="1" max="1" width="18.85546875" customWidth="1"/>
    <col min="2" max="2" width="18.7109375" customWidth="1"/>
    <col min="3" max="3" width="43.28515625" customWidth="1"/>
    <col min="4" max="4" width="13.85546875" customWidth="1"/>
    <col min="5" max="5" width="13.85546875" style="6" customWidth="1"/>
    <col min="6" max="7" width="17.7109375" style="6" customWidth="1"/>
    <col min="8" max="8" width="16.5703125" style="6" customWidth="1"/>
    <col min="9" max="9" width="13.7109375" style="6" customWidth="1"/>
    <col min="10" max="11" width="10.5703125" style="6" customWidth="1"/>
    <col min="12" max="12" width="17" customWidth="1"/>
  </cols>
  <sheetData>
    <row r="4" spans="1:12" ht="15.75" thickBot="1" x14ac:dyDescent="0.3"/>
    <row r="5" spans="1:12" ht="15" customHeight="1" thickBot="1" x14ac:dyDescent="0.3">
      <c r="A5" s="87" t="s">
        <v>12</v>
      </c>
      <c r="B5" s="88"/>
      <c r="C5" s="88"/>
      <c r="D5" s="88"/>
      <c r="E5" s="88"/>
      <c r="F5" s="89"/>
      <c r="G5" s="33"/>
      <c r="H5" s="87" t="s">
        <v>21</v>
      </c>
      <c r="I5" s="88"/>
      <c r="J5" s="88"/>
      <c r="K5" s="88"/>
      <c r="L5" s="89"/>
    </row>
    <row r="6" spans="1:12" s="2" customFormat="1" ht="54" customHeight="1" thickBot="1" x14ac:dyDescent="0.3">
      <c r="A6" s="90" t="s">
        <v>3</v>
      </c>
      <c r="B6" s="91"/>
      <c r="C6" s="91"/>
      <c r="D6" s="5" t="s">
        <v>8</v>
      </c>
      <c r="E6" s="5" t="s">
        <v>7</v>
      </c>
      <c r="F6" s="5" t="s">
        <v>5</v>
      </c>
      <c r="G6" s="4" t="s">
        <v>40</v>
      </c>
      <c r="H6" s="4" t="s">
        <v>44</v>
      </c>
      <c r="I6" s="4" t="s">
        <v>0</v>
      </c>
      <c r="J6" s="4" t="s">
        <v>38</v>
      </c>
      <c r="K6" s="4" t="s">
        <v>39</v>
      </c>
      <c r="L6" s="4" t="s">
        <v>36</v>
      </c>
    </row>
    <row r="7" spans="1:12" ht="15" customHeight="1" thickBot="1" x14ac:dyDescent="0.3">
      <c r="A7" s="95"/>
      <c r="B7" s="96"/>
      <c r="C7" s="96"/>
      <c r="D7" s="17"/>
      <c r="E7" s="19"/>
      <c r="F7" s="17"/>
      <c r="G7" s="17"/>
      <c r="H7" s="17"/>
      <c r="I7" s="17"/>
      <c r="J7" s="37"/>
      <c r="K7" s="18"/>
      <c r="L7" s="47"/>
    </row>
    <row r="8" spans="1:12" ht="15.75" thickBot="1" x14ac:dyDescent="0.3">
      <c r="A8" s="80" t="s">
        <v>88</v>
      </c>
      <c r="B8" s="81"/>
      <c r="C8" s="81"/>
      <c r="D8" s="81"/>
      <c r="E8" s="81"/>
      <c r="F8" s="81"/>
      <c r="G8" s="81"/>
      <c r="H8" s="81"/>
      <c r="I8" s="81"/>
      <c r="J8" s="39">
        <f>SUM(J7:J7)</f>
        <v>0</v>
      </c>
      <c r="K8" s="39">
        <f>SUM(K7:K7)</f>
        <v>0</v>
      </c>
      <c r="L8" s="46">
        <f>J8+K8</f>
        <v>0</v>
      </c>
    </row>
    <row r="9" spans="1:12" ht="15.75" thickBot="1" x14ac:dyDescent="0.3">
      <c r="A9" s="95"/>
      <c r="B9" s="96"/>
      <c r="C9" s="96"/>
      <c r="D9" s="17"/>
      <c r="E9" s="19"/>
      <c r="F9" s="17"/>
      <c r="G9" s="17"/>
      <c r="H9" s="17"/>
      <c r="I9" s="17"/>
      <c r="J9" s="37"/>
      <c r="K9" s="18"/>
      <c r="L9" s="47"/>
    </row>
    <row r="10" spans="1:12" ht="15.75" thickBot="1" x14ac:dyDescent="0.3">
      <c r="A10" s="80" t="s">
        <v>90</v>
      </c>
      <c r="B10" s="81"/>
      <c r="C10" s="81"/>
      <c r="D10" s="81"/>
      <c r="E10" s="81"/>
      <c r="F10" s="81"/>
      <c r="G10" s="81"/>
      <c r="H10" s="81"/>
      <c r="I10" s="81"/>
      <c r="J10" s="39">
        <f>SUM(J9:J9)</f>
        <v>0</v>
      </c>
      <c r="K10" s="39">
        <f>SUM(K9:K9)</f>
        <v>0</v>
      </c>
      <c r="L10" s="46">
        <f>J10+K10</f>
        <v>0</v>
      </c>
    </row>
    <row r="11" spans="1:12" ht="15.75" thickBot="1" x14ac:dyDescent="0.3">
      <c r="A11" s="95"/>
      <c r="B11" s="96"/>
      <c r="C11" s="96"/>
      <c r="D11" s="17"/>
      <c r="E11" s="19"/>
      <c r="F11" s="17"/>
      <c r="G11" s="17"/>
      <c r="H11" s="17"/>
      <c r="I11" s="17"/>
      <c r="J11" s="37"/>
      <c r="K11" s="18"/>
      <c r="L11" s="47"/>
    </row>
    <row r="12" spans="1:12" ht="15.75" thickBot="1" x14ac:dyDescent="0.3">
      <c r="A12" s="80" t="s">
        <v>91</v>
      </c>
      <c r="B12" s="81"/>
      <c r="C12" s="81"/>
      <c r="D12" s="81"/>
      <c r="E12" s="81"/>
      <c r="F12" s="81"/>
      <c r="G12" s="81"/>
      <c r="H12" s="81"/>
      <c r="I12" s="81"/>
      <c r="J12" s="39">
        <f>SUM(J11:J11)</f>
        <v>0</v>
      </c>
      <c r="K12" s="39">
        <f>SUM(K11:K11)</f>
        <v>0</v>
      </c>
      <c r="L12" s="46">
        <f>J12+K12</f>
        <v>0</v>
      </c>
    </row>
    <row r="13" spans="1:12" ht="15.75" thickBot="1" x14ac:dyDescent="0.3">
      <c r="A13" s="95"/>
      <c r="B13" s="96"/>
      <c r="C13" s="96"/>
      <c r="D13" s="17"/>
      <c r="E13" s="19"/>
      <c r="F13" s="17"/>
      <c r="G13" s="17"/>
      <c r="H13" s="17"/>
      <c r="I13" s="17"/>
      <c r="J13" s="37"/>
      <c r="K13" s="18"/>
      <c r="L13" s="47"/>
    </row>
    <row r="14" spans="1:12" ht="15.75" thickBot="1" x14ac:dyDescent="0.3">
      <c r="A14" s="80" t="s">
        <v>92</v>
      </c>
      <c r="B14" s="81"/>
      <c r="C14" s="81"/>
      <c r="D14" s="81"/>
      <c r="E14" s="81"/>
      <c r="F14" s="81"/>
      <c r="G14" s="81"/>
      <c r="H14" s="81"/>
      <c r="I14" s="81"/>
      <c r="J14" s="39">
        <f>SUM(J13:J13)</f>
        <v>0</v>
      </c>
      <c r="K14" s="39">
        <f>SUM(K13:K13)</f>
        <v>0</v>
      </c>
      <c r="L14" s="46">
        <f>J14+K14</f>
        <v>0</v>
      </c>
    </row>
    <row r="15" spans="1:12" ht="15.75" thickBot="1" x14ac:dyDescent="0.3">
      <c r="A15" s="78" t="s">
        <v>597</v>
      </c>
      <c r="B15" s="79"/>
      <c r="C15" s="79"/>
      <c r="D15" s="14" t="s">
        <v>48</v>
      </c>
      <c r="E15" s="24">
        <v>45806</v>
      </c>
      <c r="F15" s="7" t="s">
        <v>14</v>
      </c>
      <c r="G15" s="7" t="s">
        <v>598</v>
      </c>
      <c r="H15" s="7">
        <v>30911</v>
      </c>
      <c r="I15" s="7">
        <v>87201</v>
      </c>
      <c r="J15" s="43"/>
      <c r="K15" s="11">
        <v>730.8</v>
      </c>
      <c r="L15" s="44">
        <f>K15</f>
        <v>730.8</v>
      </c>
    </row>
    <row r="16" spans="1:12" ht="15.75" thickBot="1" x14ac:dyDescent="0.3">
      <c r="A16" s="80" t="s">
        <v>26</v>
      </c>
      <c r="B16" s="81"/>
      <c r="C16" s="81"/>
      <c r="D16" s="81"/>
      <c r="E16" s="81"/>
      <c r="F16" s="81"/>
      <c r="G16" s="81"/>
      <c r="H16" s="81"/>
      <c r="I16" s="81"/>
      <c r="J16" s="39">
        <f>SUM(J15:J15)</f>
        <v>0</v>
      </c>
      <c r="K16" s="39">
        <f>SUM(K15:K15)</f>
        <v>730.8</v>
      </c>
      <c r="L16" s="46">
        <f>J16+K16</f>
        <v>730.8</v>
      </c>
    </row>
    <row r="17" spans="1:12" ht="30" x14ac:dyDescent="0.25">
      <c r="A17" s="78" t="s">
        <v>682</v>
      </c>
      <c r="B17" s="79"/>
      <c r="C17" s="79"/>
      <c r="D17" s="14" t="s">
        <v>239</v>
      </c>
      <c r="E17" s="24">
        <v>45824</v>
      </c>
      <c r="F17" s="7" t="s">
        <v>14</v>
      </c>
      <c r="G17" s="7" t="s">
        <v>683</v>
      </c>
      <c r="H17" s="7"/>
      <c r="I17" s="7" t="s">
        <v>684</v>
      </c>
      <c r="J17" s="43"/>
      <c r="K17" s="11">
        <v>452.4</v>
      </c>
      <c r="L17" s="44">
        <f>K17</f>
        <v>452.4</v>
      </c>
    </row>
    <row r="18" spans="1:12" x14ac:dyDescent="0.25">
      <c r="A18" s="78"/>
      <c r="B18" s="79"/>
      <c r="C18" s="79"/>
      <c r="D18" s="14"/>
      <c r="E18" s="24"/>
      <c r="F18" s="7"/>
      <c r="G18" s="7"/>
      <c r="H18" s="7"/>
      <c r="I18" s="7"/>
      <c r="J18" s="43"/>
      <c r="K18" s="11"/>
      <c r="L18" s="44"/>
    </row>
    <row r="19" spans="1:12" x14ac:dyDescent="0.25">
      <c r="A19" s="78"/>
      <c r="B19" s="79"/>
      <c r="C19" s="79"/>
      <c r="D19" s="14"/>
      <c r="E19" s="24"/>
      <c r="F19" s="7"/>
      <c r="G19" s="7"/>
      <c r="H19" s="7"/>
      <c r="I19" s="7"/>
      <c r="J19" s="43"/>
      <c r="K19" s="11"/>
      <c r="L19" s="44"/>
    </row>
    <row r="20" spans="1:12" x14ac:dyDescent="0.25">
      <c r="A20" s="85"/>
      <c r="B20" s="86"/>
      <c r="C20" s="86"/>
      <c r="D20" s="20"/>
      <c r="E20" s="21"/>
      <c r="F20" s="20"/>
      <c r="G20" s="20"/>
      <c r="H20" s="20"/>
      <c r="I20" s="20"/>
      <c r="J20" s="38"/>
      <c r="K20" s="22"/>
      <c r="L20" s="48"/>
    </row>
    <row r="21" spans="1:12" ht="15.75" thickBot="1" x14ac:dyDescent="0.3">
      <c r="A21" s="78"/>
      <c r="B21" s="79"/>
      <c r="C21" s="79"/>
      <c r="D21" s="14"/>
      <c r="E21" s="24"/>
      <c r="F21" s="7"/>
      <c r="G21" s="7"/>
      <c r="H21" s="7"/>
      <c r="I21" s="7"/>
      <c r="J21" s="43"/>
      <c r="K21" s="11"/>
      <c r="L21" s="44"/>
    </row>
    <row r="22" spans="1:12" ht="15.75" thickBot="1" x14ac:dyDescent="0.3">
      <c r="A22" s="80" t="s">
        <v>89</v>
      </c>
      <c r="B22" s="81"/>
      <c r="C22" s="81"/>
      <c r="D22" s="81"/>
      <c r="E22" s="81"/>
      <c r="F22" s="81"/>
      <c r="G22" s="81"/>
      <c r="H22" s="81"/>
      <c r="I22" s="81"/>
      <c r="J22" s="39">
        <f>SUM(J17:J21)</f>
        <v>0</v>
      </c>
      <c r="K22" s="39">
        <f>SUM(K17:K21)</f>
        <v>452.4</v>
      </c>
      <c r="L22" s="46">
        <f>J22+K22</f>
        <v>452.4</v>
      </c>
    </row>
    <row r="23" spans="1:12" x14ac:dyDescent="0.25">
      <c r="A23" s="78" t="s">
        <v>827</v>
      </c>
      <c r="B23" s="79"/>
      <c r="C23" s="79"/>
      <c r="D23" s="14" t="s">
        <v>720</v>
      </c>
      <c r="E23" s="24">
        <v>45867</v>
      </c>
      <c r="F23" s="7" t="s">
        <v>828</v>
      </c>
      <c r="G23" s="7" t="s">
        <v>829</v>
      </c>
      <c r="H23" s="7"/>
      <c r="I23" s="7">
        <v>89620</v>
      </c>
      <c r="J23" s="43"/>
      <c r="K23" s="11">
        <v>8468</v>
      </c>
      <c r="L23" s="44">
        <f>K23</f>
        <v>8468</v>
      </c>
    </row>
    <row r="24" spans="1:12" x14ac:dyDescent="0.25">
      <c r="A24" s="78"/>
      <c r="B24" s="79"/>
      <c r="C24" s="79"/>
      <c r="D24" s="14"/>
      <c r="E24" s="24"/>
      <c r="F24" s="7"/>
      <c r="G24" s="7"/>
      <c r="H24" s="7"/>
      <c r="I24" s="7"/>
      <c r="J24" s="43"/>
      <c r="K24" s="11"/>
      <c r="L24" s="44"/>
    </row>
    <row r="25" spans="1:12" x14ac:dyDescent="0.25">
      <c r="A25" s="78"/>
      <c r="B25" s="79"/>
      <c r="C25" s="79"/>
      <c r="D25" s="14"/>
      <c r="E25" s="24"/>
      <c r="F25" s="7"/>
      <c r="G25" s="7"/>
      <c r="H25" s="7"/>
      <c r="I25" s="7"/>
      <c r="J25" s="43"/>
      <c r="K25" s="11"/>
      <c r="L25" s="44"/>
    </row>
    <row r="26" spans="1:12" x14ac:dyDescent="0.25">
      <c r="A26" s="85"/>
      <c r="B26" s="86"/>
      <c r="C26" s="86"/>
      <c r="D26" s="20"/>
      <c r="E26" s="21"/>
      <c r="F26" s="20"/>
      <c r="G26" s="20"/>
      <c r="H26" s="20"/>
      <c r="I26" s="20"/>
      <c r="J26" s="38"/>
      <c r="K26" s="22"/>
      <c r="L26" s="48"/>
    </row>
    <row r="27" spans="1:12" ht="15.75" thickBot="1" x14ac:dyDescent="0.3">
      <c r="A27" s="78"/>
      <c r="B27" s="79"/>
      <c r="C27" s="79"/>
      <c r="D27" s="14"/>
      <c r="E27" s="24"/>
      <c r="F27" s="7"/>
      <c r="G27" s="7"/>
      <c r="H27" s="7"/>
      <c r="I27" s="7"/>
      <c r="J27" s="43"/>
      <c r="K27" s="11"/>
      <c r="L27" s="44"/>
    </row>
    <row r="28" spans="1:12" ht="15.75" thickBot="1" x14ac:dyDescent="0.3">
      <c r="A28" s="80" t="s">
        <v>52</v>
      </c>
      <c r="B28" s="81"/>
      <c r="C28" s="81"/>
      <c r="D28" s="81"/>
      <c r="E28" s="81"/>
      <c r="F28" s="81"/>
      <c r="G28" s="81"/>
      <c r="H28" s="81"/>
      <c r="I28" s="81"/>
      <c r="J28" s="39">
        <f>SUM(J23:J27)</f>
        <v>0</v>
      </c>
      <c r="K28" s="39">
        <f>SUM(K23:K27)</f>
        <v>8468</v>
      </c>
      <c r="L28" s="46">
        <f>J28+K28</f>
        <v>8468</v>
      </c>
    </row>
    <row r="29" spans="1:12" x14ac:dyDescent="0.25">
      <c r="A29" s="78"/>
      <c r="B29" s="79"/>
      <c r="C29" s="79"/>
      <c r="D29" s="14"/>
      <c r="E29" s="24"/>
      <c r="F29" s="7"/>
      <c r="G29" s="7"/>
      <c r="H29" s="7"/>
      <c r="I29" s="7"/>
      <c r="J29" s="43"/>
      <c r="K29" s="11"/>
      <c r="L29" s="44"/>
    </row>
    <row r="30" spans="1:12" x14ac:dyDescent="0.25">
      <c r="A30" s="78"/>
      <c r="B30" s="79"/>
      <c r="C30" s="79"/>
      <c r="D30" s="14"/>
      <c r="E30" s="24"/>
      <c r="F30" s="7"/>
      <c r="G30" s="7"/>
      <c r="H30" s="7"/>
      <c r="I30" s="7"/>
      <c r="J30" s="43"/>
      <c r="K30" s="11"/>
      <c r="L30" s="44"/>
    </row>
    <row r="31" spans="1:12" x14ac:dyDescent="0.25">
      <c r="A31" s="85"/>
      <c r="B31" s="86"/>
      <c r="C31" s="86"/>
      <c r="D31" s="20"/>
      <c r="E31" s="21"/>
      <c r="F31" s="20"/>
      <c r="G31" s="20"/>
      <c r="H31" s="20"/>
      <c r="I31" s="20"/>
      <c r="J31" s="38"/>
      <c r="K31" s="22"/>
      <c r="L31" s="48"/>
    </row>
    <row r="32" spans="1:12" x14ac:dyDescent="0.25">
      <c r="A32" s="83"/>
      <c r="B32" s="84"/>
      <c r="C32" s="84"/>
      <c r="D32" s="42"/>
      <c r="E32" s="13"/>
      <c r="F32" s="8"/>
      <c r="G32" s="8"/>
      <c r="H32" s="8"/>
      <c r="I32" s="8"/>
      <c r="J32" s="35"/>
      <c r="K32" s="11"/>
      <c r="L32" s="44"/>
    </row>
    <row r="33" spans="1:12" ht="15.75" thickBot="1" x14ac:dyDescent="0.3">
      <c r="A33" s="78"/>
      <c r="B33" s="79"/>
      <c r="C33" s="79"/>
      <c r="D33" s="14"/>
      <c r="E33" s="24"/>
      <c r="F33" s="7"/>
      <c r="G33" s="7"/>
      <c r="H33" s="7"/>
      <c r="I33" s="7"/>
      <c r="J33" s="43"/>
      <c r="K33" s="11"/>
      <c r="L33" s="44"/>
    </row>
    <row r="34" spans="1:12" ht="15.75" thickBot="1" x14ac:dyDescent="0.3">
      <c r="A34" s="80" t="s">
        <v>55</v>
      </c>
      <c r="B34" s="81"/>
      <c r="C34" s="81"/>
      <c r="D34" s="81"/>
      <c r="E34" s="81"/>
      <c r="F34" s="81"/>
      <c r="G34" s="81"/>
      <c r="H34" s="81"/>
      <c r="I34" s="81"/>
      <c r="J34" s="39">
        <f>SUM(J29:J33)</f>
        <v>0</v>
      </c>
      <c r="K34" s="39">
        <f>SUM(K29:K33)</f>
        <v>0</v>
      </c>
      <c r="L34" s="46">
        <f>J34+K34</f>
        <v>0</v>
      </c>
    </row>
    <row r="35" spans="1:12" x14ac:dyDescent="0.25">
      <c r="A35" s="78"/>
      <c r="B35" s="79"/>
      <c r="C35" s="79"/>
      <c r="D35" s="14"/>
      <c r="E35" s="24"/>
      <c r="F35" s="7"/>
      <c r="G35" s="7"/>
      <c r="H35" s="7"/>
      <c r="I35" s="7"/>
      <c r="J35" s="43"/>
      <c r="K35" s="11"/>
      <c r="L35" s="44"/>
    </row>
    <row r="36" spans="1:12" x14ac:dyDescent="0.25">
      <c r="A36" s="78"/>
      <c r="B36" s="79"/>
      <c r="C36" s="79"/>
      <c r="D36" s="14"/>
      <c r="E36" s="24"/>
      <c r="F36" s="7"/>
      <c r="G36" s="7"/>
      <c r="H36" s="7"/>
      <c r="I36" s="7"/>
      <c r="J36" s="43"/>
      <c r="K36" s="11"/>
      <c r="L36" s="44"/>
    </row>
    <row r="37" spans="1:12" x14ac:dyDescent="0.25">
      <c r="A37" s="85"/>
      <c r="B37" s="86"/>
      <c r="C37" s="86"/>
      <c r="D37" s="20"/>
      <c r="E37" s="21"/>
      <c r="F37" s="20"/>
      <c r="G37" s="20"/>
      <c r="H37" s="20"/>
      <c r="I37" s="20"/>
      <c r="J37" s="38"/>
      <c r="K37" s="22"/>
      <c r="L37" s="48"/>
    </row>
    <row r="38" spans="1:12" x14ac:dyDescent="0.25">
      <c r="A38" s="83"/>
      <c r="B38" s="84"/>
      <c r="C38" s="84"/>
      <c r="D38" s="42"/>
      <c r="E38" s="13"/>
      <c r="F38" s="8"/>
      <c r="G38" s="8"/>
      <c r="H38" s="8"/>
      <c r="I38" s="8"/>
      <c r="J38" s="35"/>
      <c r="K38" s="11"/>
      <c r="L38" s="44"/>
    </row>
    <row r="39" spans="1:12" ht="15.75" thickBot="1" x14ac:dyDescent="0.3">
      <c r="A39" s="83"/>
      <c r="B39" s="84"/>
      <c r="C39" s="84"/>
      <c r="D39" s="42"/>
      <c r="E39" s="13"/>
      <c r="F39" s="8"/>
      <c r="G39" s="8"/>
      <c r="H39" s="8"/>
      <c r="I39" s="8"/>
      <c r="J39" s="35"/>
      <c r="K39" s="10"/>
      <c r="L39" s="36"/>
    </row>
    <row r="40" spans="1:12" ht="15.75" thickBot="1" x14ac:dyDescent="0.3">
      <c r="A40" s="80" t="s">
        <v>62</v>
      </c>
      <c r="B40" s="81"/>
      <c r="C40" s="81"/>
      <c r="D40" s="81"/>
      <c r="E40" s="81"/>
      <c r="F40" s="81"/>
      <c r="G40" s="81"/>
      <c r="H40" s="81"/>
      <c r="I40" s="81"/>
      <c r="J40" s="39">
        <f>SUM(J35:J39)</f>
        <v>0</v>
      </c>
      <c r="K40" s="39">
        <f>SUM(K35:K39)</f>
        <v>0</v>
      </c>
      <c r="L40" s="46">
        <f>J40+K40</f>
        <v>0</v>
      </c>
    </row>
    <row r="41" spans="1:12" x14ac:dyDescent="0.25">
      <c r="A41" s="78"/>
      <c r="B41" s="79"/>
      <c r="C41" s="79"/>
      <c r="D41" s="14"/>
      <c r="E41" s="24"/>
      <c r="F41" s="7"/>
      <c r="G41" s="7"/>
      <c r="H41" s="7"/>
      <c r="I41" s="7"/>
      <c r="J41" s="43"/>
      <c r="K41" s="11"/>
      <c r="L41" s="44"/>
    </row>
    <row r="42" spans="1:12" x14ac:dyDescent="0.25">
      <c r="A42" s="78"/>
      <c r="B42" s="79"/>
      <c r="C42" s="79"/>
      <c r="D42" s="14"/>
      <c r="E42" s="24"/>
      <c r="F42" s="7"/>
      <c r="G42" s="7"/>
      <c r="H42" s="7"/>
      <c r="I42" s="7"/>
      <c r="J42" s="43"/>
      <c r="K42" s="11"/>
      <c r="L42" s="44"/>
    </row>
    <row r="43" spans="1:12" x14ac:dyDescent="0.25">
      <c r="A43" s="85"/>
      <c r="B43" s="86"/>
      <c r="C43" s="86"/>
      <c r="D43" s="20"/>
      <c r="E43" s="21"/>
      <c r="F43" s="20"/>
      <c r="G43" s="20"/>
      <c r="H43" s="20"/>
      <c r="I43" s="20"/>
      <c r="J43" s="38"/>
      <c r="K43" s="22"/>
      <c r="L43" s="48"/>
    </row>
    <row r="44" spans="1:12" x14ac:dyDescent="0.25">
      <c r="A44" s="83"/>
      <c r="B44" s="84"/>
      <c r="C44" s="84"/>
      <c r="D44" s="42"/>
      <c r="E44" s="13"/>
      <c r="F44" s="8"/>
      <c r="G44" s="8"/>
      <c r="H44" s="8"/>
      <c r="I44" s="8"/>
      <c r="J44" s="35"/>
      <c r="K44" s="11"/>
      <c r="L44" s="44"/>
    </row>
    <row r="45" spans="1:12" ht="15.75" thickBot="1" x14ac:dyDescent="0.3">
      <c r="A45" s="78"/>
      <c r="B45" s="79"/>
      <c r="C45" s="79"/>
      <c r="D45" s="14"/>
      <c r="E45" s="24"/>
      <c r="F45" s="7"/>
      <c r="G45" s="7"/>
      <c r="H45" s="7"/>
      <c r="I45" s="7"/>
      <c r="J45" s="43"/>
      <c r="K45" s="11"/>
      <c r="L45" s="44"/>
    </row>
    <row r="46" spans="1:12" ht="15.75" thickBot="1" x14ac:dyDescent="0.3">
      <c r="A46" s="80" t="s">
        <v>68</v>
      </c>
      <c r="B46" s="81"/>
      <c r="C46" s="81"/>
      <c r="D46" s="81"/>
      <c r="E46" s="81"/>
      <c r="F46" s="81"/>
      <c r="G46" s="81"/>
      <c r="H46" s="81"/>
      <c r="I46" s="81"/>
      <c r="J46" s="39">
        <f>SUM(J41:J45)</f>
        <v>0</v>
      </c>
      <c r="K46" s="39">
        <f>SUM(K41:K45)</f>
        <v>0</v>
      </c>
      <c r="L46" s="46">
        <f>J46+K46</f>
        <v>0</v>
      </c>
    </row>
    <row r="47" spans="1:12" x14ac:dyDescent="0.25">
      <c r="A47" s="78"/>
      <c r="B47" s="79"/>
      <c r="C47" s="79"/>
      <c r="D47" s="14"/>
      <c r="E47" s="24"/>
      <c r="F47" s="7"/>
      <c r="G47" s="7"/>
      <c r="H47" s="7"/>
      <c r="I47" s="7"/>
      <c r="J47" s="43"/>
      <c r="K47" s="11"/>
      <c r="L47" s="44"/>
    </row>
    <row r="48" spans="1:12" x14ac:dyDescent="0.25">
      <c r="A48" s="78"/>
      <c r="B48" s="79"/>
      <c r="C48" s="79"/>
      <c r="D48" s="14"/>
      <c r="E48" s="24"/>
      <c r="F48" s="7"/>
      <c r="G48" s="7"/>
      <c r="H48" s="7"/>
      <c r="I48" s="7"/>
      <c r="J48" s="43"/>
      <c r="K48" s="11"/>
      <c r="L48" s="44"/>
    </row>
    <row r="49" spans="1:12" x14ac:dyDescent="0.25">
      <c r="A49" s="78"/>
      <c r="B49" s="79"/>
      <c r="C49" s="79"/>
      <c r="D49" s="14"/>
      <c r="E49" s="24"/>
      <c r="F49" s="7"/>
      <c r="G49" s="7"/>
      <c r="H49" s="7"/>
      <c r="I49" s="7"/>
      <c r="J49" s="43"/>
      <c r="K49" s="11"/>
      <c r="L49" s="44"/>
    </row>
    <row r="50" spans="1:12" x14ac:dyDescent="0.25">
      <c r="A50" s="85"/>
      <c r="B50" s="86"/>
      <c r="C50" s="86"/>
      <c r="D50" s="20"/>
      <c r="E50" s="21"/>
      <c r="F50" s="20"/>
      <c r="G50" s="20"/>
      <c r="H50" s="20"/>
      <c r="I50" s="20"/>
      <c r="J50" s="38"/>
      <c r="K50" s="22"/>
      <c r="L50" s="48"/>
    </row>
    <row r="51" spans="1:12" x14ac:dyDescent="0.25">
      <c r="A51" s="83"/>
      <c r="B51" s="84"/>
      <c r="C51" s="84"/>
      <c r="D51" s="42"/>
      <c r="E51" s="13"/>
      <c r="F51" s="8"/>
      <c r="G51" s="8"/>
      <c r="H51" s="8"/>
      <c r="I51" s="8"/>
      <c r="J51" s="35"/>
      <c r="K51" s="11"/>
      <c r="L51" s="44"/>
    </row>
    <row r="52" spans="1:12" ht="15.75" thickBot="1" x14ac:dyDescent="0.3">
      <c r="A52" s="78"/>
      <c r="B52" s="79"/>
      <c r="C52" s="79"/>
      <c r="D52" s="14"/>
      <c r="E52" s="24"/>
      <c r="F52" s="7"/>
      <c r="G52" s="7"/>
      <c r="H52" s="7"/>
      <c r="I52" s="7"/>
      <c r="J52" s="11"/>
      <c r="K52" s="11"/>
      <c r="L52" s="44"/>
    </row>
    <row r="53" spans="1:12" ht="30" customHeight="1" thickBot="1" x14ac:dyDescent="0.3">
      <c r="A53" s="80" t="s">
        <v>73</v>
      </c>
      <c r="B53" s="81"/>
      <c r="C53" s="81"/>
      <c r="D53" s="81"/>
      <c r="E53" s="81"/>
      <c r="F53" s="81"/>
      <c r="G53" s="81"/>
      <c r="H53" s="81"/>
      <c r="I53" s="81"/>
      <c r="J53" s="39">
        <f>SUM(J48:J52)</f>
        <v>0</v>
      </c>
      <c r="K53" s="39">
        <f>SUM(K48:K52)</f>
        <v>0</v>
      </c>
      <c r="L53" s="46">
        <f>J53+K53</f>
        <v>0</v>
      </c>
    </row>
    <row r="54" spans="1:12" x14ac:dyDescent="0.25">
      <c r="A54" s="78"/>
      <c r="B54" s="79"/>
      <c r="C54" s="79"/>
      <c r="D54" s="14"/>
      <c r="E54" s="24"/>
      <c r="F54" s="7"/>
      <c r="G54" s="7"/>
      <c r="H54" s="7"/>
      <c r="I54" s="7"/>
      <c r="J54" s="43"/>
      <c r="K54" s="11"/>
      <c r="L54" s="44"/>
    </row>
    <row r="55" spans="1:12" x14ac:dyDescent="0.25">
      <c r="A55" s="78"/>
      <c r="B55" s="79"/>
      <c r="C55" s="79"/>
      <c r="D55" s="14"/>
      <c r="E55" s="24"/>
      <c r="F55" s="7"/>
      <c r="G55" s="7"/>
      <c r="H55" s="7"/>
      <c r="I55" s="7"/>
      <c r="J55" s="43"/>
      <c r="K55" s="11"/>
      <c r="L55" s="44"/>
    </row>
    <row r="56" spans="1:12" x14ac:dyDescent="0.25">
      <c r="A56" s="78"/>
      <c r="B56" s="79"/>
      <c r="C56" s="79"/>
      <c r="D56" s="14"/>
      <c r="E56" s="24"/>
      <c r="F56" s="7"/>
      <c r="G56" s="7"/>
      <c r="H56" s="7"/>
      <c r="I56" s="7"/>
      <c r="J56" s="43"/>
      <c r="K56" s="11"/>
      <c r="L56" s="44"/>
    </row>
    <row r="57" spans="1:12" x14ac:dyDescent="0.25">
      <c r="A57" s="78"/>
      <c r="B57" s="79"/>
      <c r="C57" s="79"/>
      <c r="D57" s="14"/>
      <c r="E57" s="24"/>
      <c r="F57" s="7"/>
      <c r="G57" s="7"/>
      <c r="H57" s="7"/>
      <c r="I57" s="7"/>
      <c r="J57" s="43"/>
      <c r="K57" s="11"/>
      <c r="L57" s="44"/>
    </row>
    <row r="58" spans="1:12" ht="15.75" thickBot="1" x14ac:dyDescent="0.3">
      <c r="A58" s="78"/>
      <c r="B58" s="79"/>
      <c r="C58" s="79"/>
      <c r="D58" s="14"/>
      <c r="E58" s="24"/>
      <c r="F58" s="7"/>
      <c r="G58" s="7"/>
      <c r="H58" s="7"/>
      <c r="I58" s="7"/>
      <c r="J58" s="43"/>
      <c r="K58" s="41"/>
      <c r="L58" s="44"/>
    </row>
    <row r="59" spans="1:12" ht="15.75" thickBot="1" x14ac:dyDescent="0.3">
      <c r="A59" s="80" t="s">
        <v>78</v>
      </c>
      <c r="B59" s="81"/>
      <c r="C59" s="81"/>
      <c r="D59" s="81"/>
      <c r="E59" s="81"/>
      <c r="F59" s="81"/>
      <c r="G59" s="81"/>
      <c r="H59" s="81"/>
      <c r="I59" s="82"/>
      <c r="J59" s="39">
        <f>SUM(J52:J58)</f>
        <v>0</v>
      </c>
      <c r="K59" s="39">
        <f>SUM(K52:K58)</f>
        <v>0</v>
      </c>
      <c r="L59" s="46">
        <f>J59+K59</f>
        <v>0</v>
      </c>
    </row>
    <row r="60" spans="1:12" x14ac:dyDescent="0.25">
      <c r="A60" s="78"/>
      <c r="B60" s="79"/>
      <c r="C60" s="79"/>
      <c r="D60" s="14"/>
      <c r="E60" s="24"/>
      <c r="F60" s="7"/>
      <c r="G60" s="7"/>
      <c r="H60" s="7"/>
      <c r="I60" s="7"/>
      <c r="J60" s="43"/>
      <c r="K60" s="11"/>
      <c r="L60" s="44"/>
    </row>
    <row r="61" spans="1:12" x14ac:dyDescent="0.25">
      <c r="A61" s="78"/>
      <c r="B61" s="79"/>
      <c r="C61" s="79"/>
      <c r="D61" s="14"/>
      <c r="E61" s="24"/>
      <c r="F61" s="7"/>
      <c r="G61" s="7"/>
      <c r="H61" s="7"/>
      <c r="I61" s="7"/>
      <c r="J61" s="49">
        <f>J8+J10+J12+J14+J16+J22+J28+J34+J40+J46+J53+J59</f>
        <v>0</v>
      </c>
      <c r="K61" s="49">
        <f>K8+K10+K12+K14+K16+K22+K28+K34+K40+K46+K53+K59</f>
        <v>9651.2000000000007</v>
      </c>
      <c r="L61" s="50">
        <f>L8+L10+L12+L14+L16+L22+L28+L34+L40+L46+L53+L59</f>
        <v>9651.2000000000007</v>
      </c>
    </row>
    <row r="62" spans="1:12" ht="15.75" thickBot="1" x14ac:dyDescent="0.3">
      <c r="A62" s="76"/>
      <c r="B62" s="77"/>
      <c r="C62" s="77"/>
      <c r="D62" s="16"/>
      <c r="E62" s="25"/>
      <c r="F62" s="9"/>
      <c r="G62" s="9"/>
      <c r="H62" s="9"/>
      <c r="I62" s="9"/>
      <c r="J62" s="51"/>
      <c r="K62" s="12"/>
      <c r="L62" s="52"/>
    </row>
  </sheetData>
  <mergeCells count="59">
    <mergeCell ref="A53:I53"/>
    <mergeCell ref="A59:I59"/>
    <mergeCell ref="A62:C62"/>
    <mergeCell ref="H5:L5"/>
    <mergeCell ref="A56:C56"/>
    <mergeCell ref="A57:C57"/>
    <mergeCell ref="A58:C58"/>
    <mergeCell ref="A60:C60"/>
    <mergeCell ref="A61:C61"/>
    <mergeCell ref="A50:C50"/>
    <mergeCell ref="A51:C51"/>
    <mergeCell ref="A52:C52"/>
    <mergeCell ref="A54:C54"/>
    <mergeCell ref="A55:C55"/>
    <mergeCell ref="A44:C44"/>
    <mergeCell ref="A45:C45"/>
    <mergeCell ref="A47:C47"/>
    <mergeCell ref="A48:C48"/>
    <mergeCell ref="A49:C49"/>
    <mergeCell ref="A46:I46"/>
    <mergeCell ref="A43:C43"/>
    <mergeCell ref="A32:C32"/>
    <mergeCell ref="A33:C33"/>
    <mergeCell ref="A35:C35"/>
    <mergeCell ref="A36:C36"/>
    <mergeCell ref="A37:C37"/>
    <mergeCell ref="A38:C38"/>
    <mergeCell ref="A39:C39"/>
    <mergeCell ref="A41:C41"/>
    <mergeCell ref="A42:C42"/>
    <mergeCell ref="A34:I34"/>
    <mergeCell ref="A40:I40"/>
    <mergeCell ref="A31:C31"/>
    <mergeCell ref="A20:C20"/>
    <mergeCell ref="A21:C21"/>
    <mergeCell ref="A23:C23"/>
    <mergeCell ref="A24:C24"/>
    <mergeCell ref="A25:C25"/>
    <mergeCell ref="A26:C26"/>
    <mergeCell ref="A27:C27"/>
    <mergeCell ref="A29:C29"/>
    <mergeCell ref="A30:C30"/>
    <mergeCell ref="A22:I22"/>
    <mergeCell ref="A28:I28"/>
    <mergeCell ref="A11:C11"/>
    <mergeCell ref="A10:I10"/>
    <mergeCell ref="A12:I12"/>
    <mergeCell ref="A19:C19"/>
    <mergeCell ref="A13:C13"/>
    <mergeCell ref="A15:C15"/>
    <mergeCell ref="A17:C17"/>
    <mergeCell ref="A18:C18"/>
    <mergeCell ref="A14:I14"/>
    <mergeCell ref="A16:I16"/>
    <mergeCell ref="A5:F5"/>
    <mergeCell ref="A6:C6"/>
    <mergeCell ref="A7:C7"/>
    <mergeCell ref="A8:I8"/>
    <mergeCell ref="A9:C9"/>
  </mergeCells>
  <pageMargins left="0.31496062992125984" right="0.31496062992125984" top="0.35433070866141736" bottom="0.19685039370078741" header="0.31496062992125984" footer="0.31496062992125984"/>
  <pageSetup scale="62" orientation="landscape" horizontalDpi="300" verticalDpi="3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4:L65"/>
  <sheetViews>
    <sheetView view="pageBreakPreview" zoomScale="80" zoomScaleNormal="100" zoomScaleSheetLayoutView="80" workbookViewId="0">
      <pane ySplit="6" topLeftCell="A26" activePane="bottomLeft" state="frozen"/>
      <selection pane="bottomLeft" activeCell="E29" sqref="E29"/>
    </sheetView>
  </sheetViews>
  <sheetFormatPr baseColWidth="10" defaultColWidth="4" defaultRowHeight="15" x14ac:dyDescent="0.25"/>
  <cols>
    <col min="1" max="1" width="18.85546875" customWidth="1"/>
    <col min="2" max="2" width="18.7109375" customWidth="1"/>
    <col min="3" max="3" width="43.28515625" customWidth="1"/>
    <col min="4" max="4" width="18.85546875" customWidth="1"/>
    <col min="5" max="5" width="13.85546875" style="6" customWidth="1"/>
    <col min="6" max="7" width="17.7109375" style="6" customWidth="1"/>
    <col min="8" max="8" width="16.5703125" style="6" customWidth="1"/>
    <col min="9" max="9" width="13.7109375" style="6" customWidth="1"/>
    <col min="10" max="10" width="12.42578125" style="6" customWidth="1"/>
    <col min="11" max="11" width="11.7109375" style="6" customWidth="1"/>
    <col min="12" max="12" width="17" customWidth="1"/>
  </cols>
  <sheetData>
    <row r="4" spans="1:12" ht="15.75" thickBot="1" x14ac:dyDescent="0.3"/>
    <row r="5" spans="1:12" ht="15" customHeight="1" thickBot="1" x14ac:dyDescent="0.3">
      <c r="A5" s="87" t="s">
        <v>10</v>
      </c>
      <c r="B5" s="88"/>
      <c r="C5" s="88"/>
      <c r="D5" s="88"/>
      <c r="E5" s="88"/>
      <c r="F5" s="89"/>
      <c r="G5" s="33"/>
      <c r="H5" s="87" t="s">
        <v>21</v>
      </c>
      <c r="I5" s="88"/>
      <c r="J5" s="88"/>
      <c r="K5" s="88"/>
      <c r="L5" s="89"/>
    </row>
    <row r="6" spans="1:12" s="2" customFormat="1" ht="54" customHeight="1" thickBot="1" x14ac:dyDescent="0.3">
      <c r="A6" s="90" t="s">
        <v>3</v>
      </c>
      <c r="B6" s="91"/>
      <c r="C6" s="91"/>
      <c r="D6" s="5" t="s">
        <v>8</v>
      </c>
      <c r="E6" s="5" t="s">
        <v>7</v>
      </c>
      <c r="F6" s="5" t="s">
        <v>5</v>
      </c>
      <c r="G6" s="4" t="s">
        <v>47</v>
      </c>
      <c r="H6" s="4" t="s">
        <v>44</v>
      </c>
      <c r="I6" s="4" t="s">
        <v>0</v>
      </c>
      <c r="J6" s="4" t="s">
        <v>38</v>
      </c>
      <c r="K6" s="4" t="s">
        <v>39</v>
      </c>
      <c r="L6" s="4" t="s">
        <v>6</v>
      </c>
    </row>
    <row r="7" spans="1:12" ht="15" customHeight="1" x14ac:dyDescent="0.25">
      <c r="A7" s="78" t="s">
        <v>189</v>
      </c>
      <c r="B7" s="79"/>
      <c r="C7" s="79"/>
      <c r="D7" s="14" t="s">
        <v>190</v>
      </c>
      <c r="E7" s="24">
        <v>45674</v>
      </c>
      <c r="F7" s="7" t="s">
        <v>146</v>
      </c>
      <c r="G7" s="7"/>
      <c r="H7" s="7"/>
      <c r="I7" s="7" t="s">
        <v>191</v>
      </c>
      <c r="J7" s="43">
        <v>1681.65</v>
      </c>
      <c r="K7" s="11"/>
      <c r="L7" s="44">
        <f>J7+J8</f>
        <v>2927.7</v>
      </c>
    </row>
    <row r="8" spans="1:12" s="1" customFormat="1" ht="15" customHeight="1" thickBot="1" x14ac:dyDescent="0.3">
      <c r="A8" s="78" t="s">
        <v>242</v>
      </c>
      <c r="B8" s="79"/>
      <c r="C8" s="79"/>
      <c r="D8" s="14" t="s">
        <v>196</v>
      </c>
      <c r="E8" s="24">
        <v>45675</v>
      </c>
      <c r="F8" s="7" t="s">
        <v>146</v>
      </c>
      <c r="G8" s="7"/>
      <c r="H8" s="7">
        <v>1739875</v>
      </c>
      <c r="I8" s="7" t="s">
        <v>197</v>
      </c>
      <c r="J8" s="43">
        <v>1246.05</v>
      </c>
      <c r="K8" s="11"/>
      <c r="L8" s="44"/>
    </row>
    <row r="9" spans="1:12" ht="15.75" customHeight="1" thickBot="1" x14ac:dyDescent="0.3">
      <c r="A9" s="80" t="s">
        <v>88</v>
      </c>
      <c r="B9" s="81"/>
      <c r="C9" s="81"/>
      <c r="D9" s="81"/>
      <c r="E9" s="81"/>
      <c r="F9" s="81"/>
      <c r="G9" s="81"/>
      <c r="H9" s="81"/>
      <c r="I9" s="81"/>
      <c r="J9" s="39">
        <f>SUM(J7:J8)</f>
        <v>2927.7</v>
      </c>
      <c r="K9" s="39">
        <f>SUM(K7:K8)</f>
        <v>0</v>
      </c>
      <c r="L9" s="46">
        <f>J9+K9</f>
        <v>2927.7</v>
      </c>
    </row>
    <row r="10" spans="1:12" ht="15.75" customHeight="1" thickBot="1" x14ac:dyDescent="0.3">
      <c r="A10" s="78" t="s">
        <v>299</v>
      </c>
      <c r="B10" s="79"/>
      <c r="C10" s="79"/>
      <c r="D10" s="14" t="s">
        <v>300</v>
      </c>
      <c r="E10" s="24">
        <v>45714</v>
      </c>
      <c r="F10" s="7" t="s">
        <v>146</v>
      </c>
      <c r="G10" s="7"/>
      <c r="H10" s="7">
        <v>3562361</v>
      </c>
      <c r="I10" s="7" t="s">
        <v>301</v>
      </c>
      <c r="J10" s="43">
        <v>4315.8500000000004</v>
      </c>
      <c r="K10" s="11"/>
      <c r="L10" s="44">
        <f>J10</f>
        <v>4315.8500000000004</v>
      </c>
    </row>
    <row r="11" spans="1:12" ht="15" customHeight="1" thickBot="1" x14ac:dyDescent="0.3">
      <c r="A11" s="80" t="s">
        <v>90</v>
      </c>
      <c r="B11" s="81"/>
      <c r="C11" s="81"/>
      <c r="D11" s="81"/>
      <c r="E11" s="81"/>
      <c r="F11" s="81"/>
      <c r="G11" s="81"/>
      <c r="H11" s="81"/>
      <c r="I11" s="81"/>
      <c r="J11" s="39">
        <f>SUM(J10:J10)</f>
        <v>4315.8500000000004</v>
      </c>
      <c r="K11" s="39">
        <f>SUM(K10:K10)</f>
        <v>0</v>
      </c>
      <c r="L11" s="46">
        <f>J11+K11</f>
        <v>4315.8500000000004</v>
      </c>
    </row>
    <row r="12" spans="1:12" ht="15" customHeight="1" x14ac:dyDescent="0.25">
      <c r="A12" s="78" t="s">
        <v>349</v>
      </c>
      <c r="B12" s="79"/>
      <c r="C12" s="79"/>
      <c r="D12" s="14" t="s">
        <v>312</v>
      </c>
      <c r="E12" s="24">
        <v>45737</v>
      </c>
      <c r="F12" s="7" t="s">
        <v>146</v>
      </c>
      <c r="G12" s="7"/>
      <c r="H12" s="7"/>
      <c r="I12" s="7">
        <v>139015</v>
      </c>
      <c r="J12" s="43">
        <v>8207</v>
      </c>
      <c r="K12" s="11"/>
      <c r="L12" s="44">
        <f>J12</f>
        <v>8207</v>
      </c>
    </row>
    <row r="13" spans="1:12" ht="15.75" thickBot="1" x14ac:dyDescent="0.3">
      <c r="A13" s="95"/>
      <c r="B13" s="96"/>
      <c r="C13" s="96"/>
      <c r="D13" s="17"/>
      <c r="E13" s="19"/>
      <c r="F13" s="17"/>
      <c r="G13" s="17"/>
      <c r="H13" s="17"/>
      <c r="I13" s="17"/>
      <c r="J13" s="37"/>
      <c r="K13" s="18"/>
      <c r="L13" s="47"/>
    </row>
    <row r="14" spans="1:12" ht="15.75" thickBot="1" x14ac:dyDescent="0.3">
      <c r="A14" s="80" t="s">
        <v>91</v>
      </c>
      <c r="B14" s="81"/>
      <c r="C14" s="81"/>
      <c r="D14" s="81"/>
      <c r="E14" s="81"/>
      <c r="F14" s="81"/>
      <c r="G14" s="81"/>
      <c r="H14" s="81"/>
      <c r="I14" s="81"/>
      <c r="J14" s="39">
        <f>SUM(J12:J13)</f>
        <v>8207</v>
      </c>
      <c r="K14" s="39">
        <f>SUM(K12:K13)</f>
        <v>0</v>
      </c>
      <c r="L14" s="46">
        <f>J14+K14</f>
        <v>8207</v>
      </c>
    </row>
    <row r="15" spans="1:12" ht="15" customHeight="1" x14ac:dyDescent="0.25">
      <c r="A15" s="78" t="s">
        <v>451</v>
      </c>
      <c r="B15" s="79"/>
      <c r="C15" s="79"/>
      <c r="D15" s="14" t="s">
        <v>452</v>
      </c>
      <c r="E15" s="24">
        <v>45770</v>
      </c>
      <c r="F15" s="7" t="s">
        <v>146</v>
      </c>
      <c r="G15" s="7"/>
      <c r="H15" s="7">
        <v>2277</v>
      </c>
      <c r="I15" s="7" t="s">
        <v>453</v>
      </c>
      <c r="J15" s="43">
        <v>7540</v>
      </c>
      <c r="K15" s="11"/>
      <c r="L15" s="44">
        <f>J15+J16+K17+J18</f>
        <v>11117.109999999999</v>
      </c>
    </row>
    <row r="16" spans="1:12" x14ac:dyDescent="0.25">
      <c r="A16" s="78" t="s">
        <v>455</v>
      </c>
      <c r="B16" s="79"/>
      <c r="C16" s="79"/>
      <c r="D16" s="14" t="s">
        <v>182</v>
      </c>
      <c r="E16" s="24">
        <v>45770</v>
      </c>
      <c r="F16" s="7" t="s">
        <v>146</v>
      </c>
      <c r="G16" s="7"/>
      <c r="H16" s="7">
        <v>1818405</v>
      </c>
      <c r="I16" s="7" t="s">
        <v>456</v>
      </c>
      <c r="J16" s="43">
        <v>1653.8</v>
      </c>
      <c r="K16" s="11"/>
      <c r="L16" s="44"/>
    </row>
    <row r="17" spans="1:12" x14ac:dyDescent="0.25">
      <c r="A17" s="78" t="s">
        <v>457</v>
      </c>
      <c r="B17" s="79"/>
      <c r="C17" s="79"/>
      <c r="D17" s="14" t="s">
        <v>148</v>
      </c>
      <c r="E17" s="24">
        <v>45770</v>
      </c>
      <c r="F17" s="7" t="s">
        <v>14</v>
      </c>
      <c r="G17" s="7"/>
      <c r="H17" s="7">
        <v>360358</v>
      </c>
      <c r="I17" s="7" t="s">
        <v>458</v>
      </c>
      <c r="J17" s="43"/>
      <c r="K17" s="11">
        <v>1573.31</v>
      </c>
      <c r="L17" s="44"/>
    </row>
    <row r="18" spans="1:12" ht="15.75" thickBot="1" x14ac:dyDescent="0.3">
      <c r="A18" s="78" t="s">
        <v>459</v>
      </c>
      <c r="B18" s="79"/>
      <c r="C18" s="79"/>
      <c r="D18" s="14"/>
      <c r="E18" s="24">
        <v>45771</v>
      </c>
      <c r="F18" s="7" t="s">
        <v>146</v>
      </c>
      <c r="G18" s="7"/>
      <c r="H18" s="7"/>
      <c r="I18" s="7" t="s">
        <v>420</v>
      </c>
      <c r="J18" s="43">
        <v>350</v>
      </c>
      <c r="K18" s="11"/>
      <c r="L18" s="44"/>
    </row>
    <row r="19" spans="1:12" ht="15.75" thickBot="1" x14ac:dyDescent="0.3">
      <c r="A19" s="80" t="s">
        <v>92</v>
      </c>
      <c r="B19" s="81"/>
      <c r="C19" s="81"/>
      <c r="D19" s="81"/>
      <c r="E19" s="81"/>
      <c r="F19" s="81"/>
      <c r="G19" s="81"/>
      <c r="H19" s="81"/>
      <c r="I19" s="81"/>
      <c r="J19" s="39">
        <f>SUM(J15:J18)</f>
        <v>9543.7999999999993</v>
      </c>
      <c r="K19" s="39">
        <f>SUM(K15:K18)</f>
        <v>1573.31</v>
      </c>
      <c r="L19" s="46">
        <f>J19+K19</f>
        <v>11117.109999999999</v>
      </c>
    </row>
    <row r="20" spans="1:12" ht="15.75" customHeight="1" x14ac:dyDescent="0.25">
      <c r="A20" s="97" t="s">
        <v>568</v>
      </c>
      <c r="B20" s="98"/>
      <c r="C20" s="99"/>
      <c r="D20" s="45" t="s">
        <v>569</v>
      </c>
      <c r="E20" s="24">
        <v>45790</v>
      </c>
      <c r="F20" s="7" t="s">
        <v>146</v>
      </c>
      <c r="G20" s="7" t="s">
        <v>570</v>
      </c>
      <c r="H20" s="7"/>
      <c r="I20" s="7">
        <v>140400</v>
      </c>
      <c r="J20" s="43">
        <v>696</v>
      </c>
      <c r="K20" s="11"/>
      <c r="L20" s="44">
        <f>J20+K21</f>
        <v>18212</v>
      </c>
    </row>
    <row r="21" spans="1:12" ht="15.75" thickBot="1" x14ac:dyDescent="0.3">
      <c r="A21" s="78" t="s">
        <v>608</v>
      </c>
      <c r="B21" s="79"/>
      <c r="C21" s="79"/>
      <c r="D21" s="14" t="s">
        <v>553</v>
      </c>
      <c r="E21" s="24">
        <v>45791</v>
      </c>
      <c r="F21" s="7" t="s">
        <v>14</v>
      </c>
      <c r="G21" s="7" t="s">
        <v>571</v>
      </c>
      <c r="H21" s="7"/>
      <c r="I21" s="7"/>
      <c r="J21" s="43"/>
      <c r="K21" s="11">
        <v>17516</v>
      </c>
      <c r="L21" s="44"/>
    </row>
    <row r="22" spans="1:12" ht="15" customHeight="1" thickBot="1" x14ac:dyDescent="0.3">
      <c r="A22" s="80" t="s">
        <v>26</v>
      </c>
      <c r="B22" s="81"/>
      <c r="C22" s="81"/>
      <c r="D22" s="81"/>
      <c r="E22" s="81"/>
      <c r="F22" s="81"/>
      <c r="G22" s="81"/>
      <c r="H22" s="81"/>
      <c r="I22" s="81"/>
      <c r="J22" s="39">
        <f>SUM(J20:J21)</f>
        <v>696</v>
      </c>
      <c r="K22" s="39">
        <f>SUM(K20:K21)</f>
        <v>17516</v>
      </c>
      <c r="L22" s="46">
        <f>J22+K22</f>
        <v>18212</v>
      </c>
    </row>
    <row r="23" spans="1:12" s="23" customFormat="1" x14ac:dyDescent="0.25">
      <c r="A23" s="78" t="s">
        <v>642</v>
      </c>
      <c r="B23" s="79"/>
      <c r="C23" s="79"/>
      <c r="D23" s="14" t="s">
        <v>643</v>
      </c>
      <c r="E23" s="24">
        <v>45813</v>
      </c>
      <c r="F23" s="7" t="s">
        <v>146</v>
      </c>
      <c r="G23" s="7" t="s">
        <v>644</v>
      </c>
      <c r="H23" s="7" t="s">
        <v>645</v>
      </c>
      <c r="I23" s="7" t="s">
        <v>646</v>
      </c>
      <c r="J23" s="43">
        <v>5380</v>
      </c>
      <c r="K23" s="11"/>
      <c r="L23" s="44">
        <f>J23</f>
        <v>5380</v>
      </c>
    </row>
    <row r="24" spans="1:12" ht="15.75" thickBot="1" x14ac:dyDescent="0.3">
      <c r="A24" s="78"/>
      <c r="B24" s="79"/>
      <c r="C24" s="79"/>
      <c r="D24" s="14"/>
      <c r="E24" s="24"/>
      <c r="F24" s="7"/>
      <c r="G24" s="7"/>
      <c r="H24" s="7"/>
      <c r="I24" s="7"/>
      <c r="J24" s="43"/>
      <c r="K24" s="11"/>
      <c r="L24" s="44"/>
    </row>
    <row r="25" spans="1:12" ht="15.75" thickBot="1" x14ac:dyDescent="0.3">
      <c r="A25" s="80" t="s">
        <v>89</v>
      </c>
      <c r="B25" s="81"/>
      <c r="C25" s="81"/>
      <c r="D25" s="81"/>
      <c r="E25" s="81"/>
      <c r="F25" s="81"/>
      <c r="G25" s="81"/>
      <c r="H25" s="81"/>
      <c r="I25" s="81"/>
      <c r="J25" s="39">
        <f>SUM(J23:J24)</f>
        <v>5380</v>
      </c>
      <c r="K25" s="39">
        <f>SUM(K23:K24)</f>
        <v>0</v>
      </c>
      <c r="L25" s="46">
        <f>J25+K25</f>
        <v>5380</v>
      </c>
    </row>
    <row r="26" spans="1:12" x14ac:dyDescent="0.25">
      <c r="A26" s="78"/>
      <c r="B26" s="79"/>
      <c r="C26" s="79"/>
      <c r="D26" s="14"/>
      <c r="E26" s="24"/>
      <c r="F26" s="7"/>
      <c r="G26" s="7"/>
      <c r="H26" s="7"/>
      <c r="I26" s="7"/>
      <c r="J26" s="43"/>
      <c r="K26" s="11"/>
      <c r="L26" s="44"/>
    </row>
    <row r="27" spans="1:12" x14ac:dyDescent="0.25">
      <c r="A27" s="78"/>
      <c r="B27" s="79"/>
      <c r="C27" s="79"/>
      <c r="D27" s="14"/>
      <c r="E27" s="24"/>
      <c r="F27" s="7"/>
      <c r="G27" s="7"/>
      <c r="H27" s="7"/>
      <c r="I27" s="7"/>
      <c r="J27" s="43"/>
      <c r="K27" s="11"/>
      <c r="L27" s="44"/>
    </row>
    <row r="28" spans="1:12" x14ac:dyDescent="0.25">
      <c r="A28" s="78"/>
      <c r="B28" s="79"/>
      <c r="C28" s="79"/>
      <c r="D28" s="14"/>
      <c r="E28" s="24"/>
      <c r="F28" s="7"/>
      <c r="G28" s="7"/>
      <c r="H28" s="7"/>
      <c r="I28" s="7"/>
      <c r="J28" s="43"/>
      <c r="K28" s="11"/>
      <c r="L28" s="44"/>
    </row>
    <row r="29" spans="1:12" x14ac:dyDescent="0.25">
      <c r="A29" s="85"/>
      <c r="B29" s="86"/>
      <c r="C29" s="86"/>
      <c r="D29" s="20"/>
      <c r="E29" s="21"/>
      <c r="F29" s="20"/>
      <c r="G29" s="20"/>
      <c r="H29" s="20"/>
      <c r="I29" s="20"/>
      <c r="J29" s="38"/>
      <c r="K29" s="22"/>
      <c r="L29" s="48"/>
    </row>
    <row r="30" spans="1:12" ht="15.75" thickBot="1" x14ac:dyDescent="0.3">
      <c r="A30" s="78"/>
      <c r="B30" s="79"/>
      <c r="C30" s="79"/>
      <c r="D30" s="14"/>
      <c r="E30" s="24"/>
      <c r="F30" s="7"/>
      <c r="G30" s="7"/>
      <c r="H30" s="7"/>
      <c r="I30" s="7"/>
      <c r="J30" s="43"/>
      <c r="K30" s="11"/>
      <c r="L30" s="44"/>
    </row>
    <row r="31" spans="1:12" ht="15.75" thickBot="1" x14ac:dyDescent="0.3">
      <c r="A31" s="80" t="s">
        <v>52</v>
      </c>
      <c r="B31" s="81"/>
      <c r="C31" s="81"/>
      <c r="D31" s="81"/>
      <c r="E31" s="81"/>
      <c r="F31" s="81"/>
      <c r="G31" s="81"/>
      <c r="H31" s="81"/>
      <c r="I31" s="81"/>
      <c r="J31" s="39">
        <f>SUM(J26:J30)</f>
        <v>0</v>
      </c>
      <c r="K31" s="39">
        <f>SUM(K26:K30)</f>
        <v>0</v>
      </c>
      <c r="L31" s="46">
        <f>J31+K31</f>
        <v>0</v>
      </c>
    </row>
    <row r="32" spans="1:12" x14ac:dyDescent="0.25">
      <c r="A32" s="78"/>
      <c r="B32" s="79"/>
      <c r="C32" s="79"/>
      <c r="D32" s="14"/>
      <c r="E32" s="24"/>
      <c r="F32" s="7"/>
      <c r="G32" s="7"/>
      <c r="H32" s="7"/>
      <c r="I32" s="7"/>
      <c r="J32" s="43"/>
      <c r="K32" s="11"/>
      <c r="L32" s="44"/>
    </row>
    <row r="33" spans="1:12" x14ac:dyDescent="0.25">
      <c r="A33" s="78"/>
      <c r="B33" s="79"/>
      <c r="C33" s="79"/>
      <c r="D33" s="14"/>
      <c r="E33" s="24"/>
      <c r="F33" s="7"/>
      <c r="G33" s="7"/>
      <c r="H33" s="7"/>
      <c r="I33" s="7"/>
      <c r="J33" s="43"/>
      <c r="K33" s="11"/>
      <c r="L33" s="44"/>
    </row>
    <row r="34" spans="1:12" x14ac:dyDescent="0.25">
      <c r="A34" s="85"/>
      <c r="B34" s="86"/>
      <c r="C34" s="86"/>
      <c r="D34" s="20"/>
      <c r="E34" s="21"/>
      <c r="F34" s="20"/>
      <c r="G34" s="20"/>
      <c r="H34" s="20"/>
      <c r="I34" s="20"/>
      <c r="J34" s="38"/>
      <c r="K34" s="22"/>
      <c r="L34" s="48"/>
    </row>
    <row r="35" spans="1:12" x14ac:dyDescent="0.25">
      <c r="A35" s="83"/>
      <c r="B35" s="84"/>
      <c r="C35" s="84"/>
      <c r="D35" s="42"/>
      <c r="E35" s="13"/>
      <c r="F35" s="8"/>
      <c r="G35" s="8"/>
      <c r="H35" s="8"/>
      <c r="I35" s="8"/>
      <c r="J35" s="35"/>
      <c r="K35" s="11"/>
      <c r="L35" s="44"/>
    </row>
    <row r="36" spans="1:12" ht="15.75" thickBot="1" x14ac:dyDescent="0.3">
      <c r="A36" s="78"/>
      <c r="B36" s="79"/>
      <c r="C36" s="79"/>
      <c r="D36" s="14"/>
      <c r="E36" s="24"/>
      <c r="F36" s="7"/>
      <c r="G36" s="7"/>
      <c r="H36" s="7"/>
      <c r="I36" s="7"/>
      <c r="J36" s="43"/>
      <c r="K36" s="11"/>
      <c r="L36" s="44"/>
    </row>
    <row r="37" spans="1:12" ht="15.75" thickBot="1" x14ac:dyDescent="0.3">
      <c r="A37" s="80" t="s">
        <v>55</v>
      </c>
      <c r="B37" s="81"/>
      <c r="C37" s="81"/>
      <c r="D37" s="81"/>
      <c r="E37" s="81"/>
      <c r="F37" s="81"/>
      <c r="G37" s="81"/>
      <c r="H37" s="81"/>
      <c r="I37" s="81"/>
      <c r="J37" s="39">
        <f>SUM(J32:J36)</f>
        <v>0</v>
      </c>
      <c r="K37" s="39">
        <f>SUM(K32:K36)</f>
        <v>0</v>
      </c>
      <c r="L37" s="46">
        <f>J37+K37</f>
        <v>0</v>
      </c>
    </row>
    <row r="38" spans="1:12" x14ac:dyDescent="0.25">
      <c r="A38" s="78"/>
      <c r="B38" s="79"/>
      <c r="C38" s="79"/>
      <c r="D38" s="14"/>
      <c r="E38" s="24"/>
      <c r="F38" s="7"/>
      <c r="G38" s="7"/>
      <c r="H38" s="7"/>
      <c r="I38" s="7"/>
      <c r="J38" s="43"/>
      <c r="K38" s="11"/>
      <c r="L38" s="44"/>
    </row>
    <row r="39" spans="1:12" x14ac:dyDescent="0.25">
      <c r="A39" s="78"/>
      <c r="B39" s="79"/>
      <c r="C39" s="79"/>
      <c r="D39" s="14"/>
      <c r="E39" s="24"/>
      <c r="F39" s="7"/>
      <c r="G39" s="7"/>
      <c r="H39" s="7"/>
      <c r="I39" s="7"/>
      <c r="J39" s="43"/>
      <c r="K39" s="11"/>
      <c r="L39" s="44"/>
    </row>
    <row r="40" spans="1:12" x14ac:dyDescent="0.25">
      <c r="A40" s="85"/>
      <c r="B40" s="86"/>
      <c r="C40" s="86"/>
      <c r="D40" s="20"/>
      <c r="E40" s="21"/>
      <c r="F40" s="20"/>
      <c r="G40" s="20"/>
      <c r="H40" s="20"/>
      <c r="I40" s="20"/>
      <c r="J40" s="38"/>
      <c r="K40" s="22"/>
      <c r="L40" s="48"/>
    </row>
    <row r="41" spans="1:12" x14ac:dyDescent="0.25">
      <c r="A41" s="83"/>
      <c r="B41" s="84"/>
      <c r="C41" s="84"/>
      <c r="D41" s="42"/>
      <c r="E41" s="13"/>
      <c r="F41" s="8"/>
      <c r="G41" s="8"/>
      <c r="H41" s="8"/>
      <c r="I41" s="8"/>
      <c r="J41" s="35"/>
      <c r="K41" s="11"/>
      <c r="L41" s="44"/>
    </row>
    <row r="42" spans="1:12" ht="15.75" thickBot="1" x14ac:dyDescent="0.3">
      <c r="A42" s="83"/>
      <c r="B42" s="84"/>
      <c r="C42" s="84"/>
      <c r="D42" s="42"/>
      <c r="E42" s="13"/>
      <c r="F42" s="8"/>
      <c r="G42" s="8"/>
      <c r="H42" s="8"/>
      <c r="I42" s="8"/>
      <c r="J42" s="35"/>
      <c r="K42" s="10"/>
      <c r="L42" s="36"/>
    </row>
    <row r="43" spans="1:12" ht="15.75" thickBot="1" x14ac:dyDescent="0.3">
      <c r="A43" s="80" t="s">
        <v>62</v>
      </c>
      <c r="B43" s="81"/>
      <c r="C43" s="81"/>
      <c r="D43" s="81"/>
      <c r="E43" s="81"/>
      <c r="F43" s="81"/>
      <c r="G43" s="81"/>
      <c r="H43" s="81"/>
      <c r="I43" s="81"/>
      <c r="J43" s="39">
        <f>SUM(J38:J42)</f>
        <v>0</v>
      </c>
      <c r="K43" s="39">
        <f>SUM(K38:K42)</f>
        <v>0</v>
      </c>
      <c r="L43" s="46">
        <f>J43+K43</f>
        <v>0</v>
      </c>
    </row>
    <row r="44" spans="1:12" x14ac:dyDescent="0.25">
      <c r="A44" s="78"/>
      <c r="B44" s="79"/>
      <c r="C44" s="79"/>
      <c r="D44" s="14"/>
      <c r="E44" s="24"/>
      <c r="F44" s="7"/>
      <c r="G44" s="7"/>
      <c r="H44" s="7"/>
      <c r="I44" s="7"/>
      <c r="J44" s="43"/>
      <c r="K44" s="11"/>
      <c r="L44" s="44"/>
    </row>
    <row r="45" spans="1:12" ht="30" customHeight="1" x14ac:dyDescent="0.25">
      <c r="A45" s="78"/>
      <c r="B45" s="79"/>
      <c r="C45" s="79"/>
      <c r="D45" s="14"/>
      <c r="E45" s="24"/>
      <c r="F45" s="7"/>
      <c r="G45" s="7"/>
      <c r="H45" s="7"/>
      <c r="I45" s="7"/>
      <c r="J45" s="43"/>
      <c r="K45" s="11"/>
      <c r="L45" s="44"/>
    </row>
    <row r="46" spans="1:12" x14ac:dyDescent="0.25">
      <c r="A46" s="85"/>
      <c r="B46" s="86"/>
      <c r="C46" s="86"/>
      <c r="D46" s="20"/>
      <c r="E46" s="21"/>
      <c r="F46" s="20"/>
      <c r="G46" s="20"/>
      <c r="H46" s="20"/>
      <c r="I46" s="20"/>
      <c r="J46" s="38"/>
      <c r="K46" s="22"/>
      <c r="L46" s="48"/>
    </row>
    <row r="47" spans="1:12" x14ac:dyDescent="0.25">
      <c r="A47" s="83"/>
      <c r="B47" s="84"/>
      <c r="C47" s="84"/>
      <c r="D47" s="42"/>
      <c r="E47" s="13"/>
      <c r="F47" s="8"/>
      <c r="G47" s="8"/>
      <c r="H47" s="8"/>
      <c r="I47" s="8"/>
      <c r="J47" s="35"/>
      <c r="K47" s="11"/>
      <c r="L47" s="44"/>
    </row>
    <row r="48" spans="1:12" ht="15.75" thickBot="1" x14ac:dyDescent="0.3">
      <c r="A48" s="78"/>
      <c r="B48" s="79"/>
      <c r="C48" s="79"/>
      <c r="D48" s="14"/>
      <c r="E48" s="24"/>
      <c r="F48" s="7"/>
      <c r="G48" s="7"/>
      <c r="H48" s="7"/>
      <c r="I48" s="7"/>
      <c r="J48" s="43"/>
      <c r="K48" s="11"/>
      <c r="L48" s="44"/>
    </row>
    <row r="49" spans="1:12" ht="15.75" thickBot="1" x14ac:dyDescent="0.3">
      <c r="A49" s="80" t="s">
        <v>68</v>
      </c>
      <c r="B49" s="81"/>
      <c r="C49" s="81"/>
      <c r="D49" s="81"/>
      <c r="E49" s="81"/>
      <c r="F49" s="81"/>
      <c r="G49" s="81"/>
      <c r="H49" s="81"/>
      <c r="I49" s="81"/>
      <c r="J49" s="39">
        <f>SUM(J44:J48)</f>
        <v>0</v>
      </c>
      <c r="K49" s="39">
        <f>SUM(K44:K48)</f>
        <v>0</v>
      </c>
      <c r="L49" s="46">
        <f>J49+K49</f>
        <v>0</v>
      </c>
    </row>
    <row r="50" spans="1:12" x14ac:dyDescent="0.25">
      <c r="A50" s="78"/>
      <c r="B50" s="79"/>
      <c r="C50" s="79"/>
      <c r="D50" s="14"/>
      <c r="E50" s="24"/>
      <c r="F50" s="7"/>
      <c r="G50" s="7"/>
      <c r="H50" s="7"/>
      <c r="I50" s="7"/>
      <c r="J50" s="43"/>
      <c r="K50" s="11"/>
      <c r="L50" s="44"/>
    </row>
    <row r="51" spans="1:12" x14ac:dyDescent="0.25">
      <c r="A51" s="78"/>
      <c r="B51" s="79"/>
      <c r="C51" s="79"/>
      <c r="D51" s="14"/>
      <c r="E51" s="24"/>
      <c r="F51" s="7"/>
      <c r="G51" s="7"/>
      <c r="H51" s="7"/>
      <c r="I51" s="7"/>
      <c r="J51" s="43"/>
      <c r="K51" s="11"/>
      <c r="L51" s="44"/>
    </row>
    <row r="52" spans="1:12" x14ac:dyDescent="0.25">
      <c r="A52" s="78"/>
      <c r="B52" s="79"/>
      <c r="C52" s="79"/>
      <c r="D52" s="14"/>
      <c r="E52" s="24"/>
      <c r="F52" s="7"/>
      <c r="G52" s="7"/>
      <c r="H52" s="7"/>
      <c r="I52" s="7"/>
      <c r="J52" s="43"/>
      <c r="K52" s="11"/>
      <c r="L52" s="44"/>
    </row>
    <row r="53" spans="1:12" x14ac:dyDescent="0.25">
      <c r="A53" s="85"/>
      <c r="B53" s="86"/>
      <c r="C53" s="86"/>
      <c r="D53" s="20"/>
      <c r="E53" s="21"/>
      <c r="F53" s="20"/>
      <c r="G53" s="20"/>
      <c r="H53" s="20"/>
      <c r="I53" s="20"/>
      <c r="J53" s="38"/>
      <c r="K53" s="22"/>
      <c r="L53" s="48"/>
    </row>
    <row r="54" spans="1:12" x14ac:dyDescent="0.25">
      <c r="A54" s="83"/>
      <c r="B54" s="84"/>
      <c r="C54" s="84"/>
      <c r="D54" s="42"/>
      <c r="E54" s="13"/>
      <c r="F54" s="8"/>
      <c r="G54" s="8"/>
      <c r="H54" s="8"/>
      <c r="I54" s="8"/>
      <c r="J54" s="35"/>
      <c r="K54" s="11"/>
      <c r="L54" s="44"/>
    </row>
    <row r="55" spans="1:12" ht="15.75" thickBot="1" x14ac:dyDescent="0.3">
      <c r="A55" s="78"/>
      <c r="B55" s="79"/>
      <c r="C55" s="79"/>
      <c r="D55" s="14"/>
      <c r="E55" s="24"/>
      <c r="F55" s="7"/>
      <c r="G55" s="7"/>
      <c r="H55" s="7"/>
      <c r="I55" s="7"/>
      <c r="J55" s="11"/>
      <c r="K55" s="11"/>
      <c r="L55" s="44"/>
    </row>
    <row r="56" spans="1:12" ht="15.75" thickBot="1" x14ac:dyDescent="0.3">
      <c r="A56" s="80" t="s">
        <v>73</v>
      </c>
      <c r="B56" s="81"/>
      <c r="C56" s="81"/>
      <c r="D56" s="81"/>
      <c r="E56" s="81"/>
      <c r="F56" s="81"/>
      <c r="G56" s="81"/>
      <c r="H56" s="81"/>
      <c r="I56" s="81"/>
      <c r="J56" s="39">
        <f>SUM(J51:J55)</f>
        <v>0</v>
      </c>
      <c r="K56" s="39">
        <f>SUM(K51:K55)</f>
        <v>0</v>
      </c>
      <c r="L56" s="46">
        <f>J56+K56</f>
        <v>0</v>
      </c>
    </row>
    <row r="57" spans="1:12" x14ac:dyDescent="0.25">
      <c r="A57" s="78"/>
      <c r="B57" s="79"/>
      <c r="C57" s="79"/>
      <c r="D57" s="14"/>
      <c r="E57" s="24"/>
      <c r="F57" s="7"/>
      <c r="G57" s="7"/>
      <c r="H57" s="7"/>
      <c r="I57" s="7"/>
      <c r="J57" s="43"/>
      <c r="K57" s="11"/>
      <c r="L57" s="44"/>
    </row>
    <row r="58" spans="1:12" x14ac:dyDescent="0.25">
      <c r="A58" s="78"/>
      <c r="B58" s="79"/>
      <c r="C58" s="79"/>
      <c r="D58" s="14"/>
      <c r="E58" s="24"/>
      <c r="F58" s="7"/>
      <c r="G58" s="7"/>
      <c r="H58" s="7"/>
      <c r="I58" s="7"/>
      <c r="J58" s="43"/>
      <c r="K58" s="11"/>
      <c r="L58" s="44"/>
    </row>
    <row r="59" spans="1:12" x14ac:dyDescent="0.25">
      <c r="A59" s="78"/>
      <c r="B59" s="79"/>
      <c r="C59" s="79"/>
      <c r="D59" s="14"/>
      <c r="E59" s="24"/>
      <c r="F59" s="7"/>
      <c r="G59" s="7"/>
      <c r="H59" s="7"/>
      <c r="I59" s="7"/>
      <c r="J59" s="43"/>
      <c r="K59" s="11"/>
      <c r="L59" s="44"/>
    </row>
    <row r="60" spans="1:12" x14ac:dyDescent="0.25">
      <c r="A60" s="78"/>
      <c r="B60" s="79"/>
      <c r="C60" s="79"/>
      <c r="D60" s="14"/>
      <c r="E60" s="24"/>
      <c r="F60" s="7"/>
      <c r="G60" s="7"/>
      <c r="H60" s="7"/>
      <c r="I60" s="7"/>
      <c r="J60" s="43"/>
      <c r="K60" s="11"/>
      <c r="L60" s="44"/>
    </row>
    <row r="61" spans="1:12" ht="15.75" thickBot="1" x14ac:dyDescent="0.3">
      <c r="A61" s="78"/>
      <c r="B61" s="79"/>
      <c r="C61" s="79"/>
      <c r="D61" s="14"/>
      <c r="E61" s="24"/>
      <c r="F61" s="7"/>
      <c r="G61" s="7"/>
      <c r="H61" s="7"/>
      <c r="I61" s="7"/>
      <c r="J61" s="43"/>
      <c r="K61" s="41"/>
      <c r="L61" s="44"/>
    </row>
    <row r="62" spans="1:12" ht="15.75" thickBot="1" x14ac:dyDescent="0.3">
      <c r="A62" s="80" t="s">
        <v>78</v>
      </c>
      <c r="B62" s="81"/>
      <c r="C62" s="81"/>
      <c r="D62" s="81"/>
      <c r="E62" s="81"/>
      <c r="F62" s="81"/>
      <c r="G62" s="81"/>
      <c r="H62" s="81"/>
      <c r="I62" s="82"/>
      <c r="J62" s="39">
        <f>SUM(J55:J61)</f>
        <v>0</v>
      </c>
      <c r="K62" s="39">
        <f>SUM(K55:K61)</f>
        <v>0</v>
      </c>
      <c r="L62" s="46">
        <f>J62+K62</f>
        <v>0</v>
      </c>
    </row>
    <row r="63" spans="1:12" x14ac:dyDescent="0.25">
      <c r="A63" s="78"/>
      <c r="B63" s="79"/>
      <c r="C63" s="79"/>
      <c r="D63" s="14"/>
      <c r="E63" s="24"/>
      <c r="F63" s="7"/>
      <c r="G63" s="7"/>
      <c r="H63" s="7"/>
      <c r="I63" s="7"/>
      <c r="J63" s="43"/>
      <c r="K63" s="11"/>
      <c r="L63" s="44"/>
    </row>
    <row r="64" spans="1:12" x14ac:dyDescent="0.25">
      <c r="A64" s="78"/>
      <c r="B64" s="79"/>
      <c r="C64" s="79"/>
      <c r="D64" s="14"/>
      <c r="E64" s="24"/>
      <c r="F64" s="7"/>
      <c r="G64" s="7"/>
      <c r="H64" s="7"/>
      <c r="I64" s="7"/>
      <c r="J64" s="49">
        <f>J9+J11+J14+J19+J22+J25+J31+J37+J43+J49+J56+J62</f>
        <v>31070.35</v>
      </c>
      <c r="K64" s="49">
        <f>K9+K11+K14+K19+K22+K25+K31+K37+K43+K49+K56+K62</f>
        <v>19089.310000000001</v>
      </c>
      <c r="L64" s="50">
        <f>L9+L11+L14+L19+L22+L25+L31+L37+L43+L49+L56+L62</f>
        <v>50159.659999999996</v>
      </c>
    </row>
    <row r="65" spans="1:12" ht="15.75" thickBot="1" x14ac:dyDescent="0.3">
      <c r="A65" s="76"/>
      <c r="B65" s="77"/>
      <c r="C65" s="77"/>
      <c r="D65" s="16"/>
      <c r="E65" s="25"/>
      <c r="F65" s="9"/>
      <c r="G65" s="9"/>
      <c r="H65" s="9"/>
      <c r="I65" s="9"/>
      <c r="J65" s="51"/>
      <c r="K65" s="12"/>
      <c r="L65" s="52"/>
    </row>
  </sheetData>
  <mergeCells count="62">
    <mergeCell ref="A55:C55"/>
    <mergeCell ref="A56:I56"/>
    <mergeCell ref="A57:C57"/>
    <mergeCell ref="A54:C54"/>
    <mergeCell ref="A44:C44"/>
    <mergeCell ref="A45:C45"/>
    <mergeCell ref="A53:C53"/>
    <mergeCell ref="A46:C46"/>
    <mergeCell ref="A58:C58"/>
    <mergeCell ref="A59:C59"/>
    <mergeCell ref="A65:C65"/>
    <mergeCell ref="A60:C60"/>
    <mergeCell ref="A61:C61"/>
    <mergeCell ref="A62:I62"/>
    <mergeCell ref="A63:C63"/>
    <mergeCell ref="A64:C64"/>
    <mergeCell ref="A28:C28"/>
    <mergeCell ref="A25:I25"/>
    <mergeCell ref="A42:C42"/>
    <mergeCell ref="A29:C29"/>
    <mergeCell ref="A24:C24"/>
    <mergeCell ref="A26:C26"/>
    <mergeCell ref="A31:I31"/>
    <mergeCell ref="A38:C38"/>
    <mergeCell ref="A39:C39"/>
    <mergeCell ref="A40:C40"/>
    <mergeCell ref="A41:C41"/>
    <mergeCell ref="A36:C36"/>
    <mergeCell ref="A32:C32"/>
    <mergeCell ref="A21:C21"/>
    <mergeCell ref="A22:I22"/>
    <mergeCell ref="A52:C52"/>
    <mergeCell ref="A47:C47"/>
    <mergeCell ref="A48:C48"/>
    <mergeCell ref="A50:C50"/>
    <mergeCell ref="A51:C51"/>
    <mergeCell ref="A43:I43"/>
    <mergeCell ref="A49:I49"/>
    <mergeCell ref="A37:I37"/>
    <mergeCell ref="A30:C30"/>
    <mergeCell ref="A33:C33"/>
    <mergeCell ref="A34:C34"/>
    <mergeCell ref="A35:C35"/>
    <mergeCell ref="A23:C23"/>
    <mergeCell ref="A27:C27"/>
    <mergeCell ref="A15:C15"/>
    <mergeCell ref="A16:C16"/>
    <mergeCell ref="A18:C18"/>
    <mergeCell ref="A17:C17"/>
    <mergeCell ref="A20:C20"/>
    <mergeCell ref="A19:I19"/>
    <mergeCell ref="H5:L5"/>
    <mergeCell ref="A5:F5"/>
    <mergeCell ref="A6:C6"/>
    <mergeCell ref="A7:C7"/>
    <mergeCell ref="A8:C8"/>
    <mergeCell ref="A9:I9"/>
    <mergeCell ref="A11:I11"/>
    <mergeCell ref="A14:I14"/>
    <mergeCell ref="A10:C10"/>
    <mergeCell ref="A12:C12"/>
    <mergeCell ref="A13:C13"/>
  </mergeCells>
  <pageMargins left="0.31496062992125984" right="0.31496062992125984" top="0.35433070866141736" bottom="0.19685039370078741" header="0.31496062992125984" footer="0.31496062992125984"/>
  <pageSetup scale="59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29</vt:i4>
      </vt:variant>
      <vt:variant>
        <vt:lpstr>Rangos con nombre</vt:lpstr>
      </vt:variant>
      <vt:variant>
        <vt:i4>27</vt:i4>
      </vt:variant>
    </vt:vector>
  </HeadingPairs>
  <TitlesOfParts>
    <vt:vector size="56" baseType="lpstr">
      <vt:lpstr>HidroJet 1</vt:lpstr>
      <vt:lpstr>HidroJet 8</vt:lpstr>
      <vt:lpstr>HidroJet 14</vt:lpstr>
      <vt:lpstr>B. GLOBAL</vt:lpstr>
      <vt:lpstr>B. JOHNSTON</vt:lpstr>
      <vt:lpstr>B TENNAT M30</vt:lpstr>
      <vt:lpstr>Pipa 3</vt:lpstr>
      <vt:lpstr>Pipa 4</vt:lpstr>
      <vt:lpstr>Pipa 5</vt:lpstr>
      <vt:lpstr>Pipa 6</vt:lpstr>
      <vt:lpstr>Pipa 12</vt:lpstr>
      <vt:lpstr>Pipa 13</vt:lpstr>
      <vt:lpstr>Guzzler 2</vt:lpstr>
      <vt:lpstr>Guzzler 7</vt:lpstr>
      <vt:lpstr>Guzzler 10</vt:lpstr>
      <vt:lpstr>Guzzler 11</vt:lpstr>
      <vt:lpstr>Hiace</vt:lpstr>
      <vt:lpstr>Hilux Mtto.</vt:lpstr>
      <vt:lpstr>Hilux Vtas.</vt:lpstr>
      <vt:lpstr>Ram RP</vt:lpstr>
      <vt:lpstr>NP300</vt:lpstr>
      <vt:lpstr>Beat</vt:lpstr>
      <vt:lpstr>Polo</vt:lpstr>
      <vt:lpstr>Avenger</vt:lpstr>
      <vt:lpstr>Volteo Sterling</vt:lpstr>
      <vt:lpstr>Ranger</vt:lpstr>
      <vt:lpstr>Equipos en Gral.</vt:lpstr>
      <vt:lpstr>gasto x semana</vt:lpstr>
      <vt:lpstr>Anual x Equipo</vt:lpstr>
      <vt:lpstr>Avenger!Área_de_impresión</vt:lpstr>
      <vt:lpstr>'B TENNAT M30'!Área_de_impresión</vt:lpstr>
      <vt:lpstr>'B. GLOBAL'!Área_de_impresión</vt:lpstr>
      <vt:lpstr>'B. JOHNSTON'!Área_de_impresión</vt:lpstr>
      <vt:lpstr>Beat!Área_de_impresión</vt:lpstr>
      <vt:lpstr>'Equipos en Gral.'!Área_de_impresión</vt:lpstr>
      <vt:lpstr>'Guzzler 10'!Área_de_impresión</vt:lpstr>
      <vt:lpstr>'Guzzler 11'!Área_de_impresión</vt:lpstr>
      <vt:lpstr>'Guzzler 2'!Área_de_impresión</vt:lpstr>
      <vt:lpstr>'Guzzler 7'!Área_de_impresión</vt:lpstr>
      <vt:lpstr>Hiace!Área_de_impresión</vt:lpstr>
      <vt:lpstr>'HidroJet 1'!Área_de_impresión</vt:lpstr>
      <vt:lpstr>'HidroJet 14'!Área_de_impresión</vt:lpstr>
      <vt:lpstr>'HidroJet 8'!Área_de_impresión</vt:lpstr>
      <vt:lpstr>'Hilux Mtto.'!Área_de_impresión</vt:lpstr>
      <vt:lpstr>'Hilux Vtas.'!Área_de_impresión</vt:lpstr>
      <vt:lpstr>'NP300'!Área_de_impresión</vt:lpstr>
      <vt:lpstr>'Pipa 12'!Área_de_impresión</vt:lpstr>
      <vt:lpstr>'Pipa 13'!Área_de_impresión</vt:lpstr>
      <vt:lpstr>'Pipa 3'!Área_de_impresión</vt:lpstr>
      <vt:lpstr>'Pipa 4'!Área_de_impresión</vt:lpstr>
      <vt:lpstr>'Pipa 5'!Área_de_impresión</vt:lpstr>
      <vt:lpstr>'Pipa 6'!Área_de_impresión</vt:lpstr>
      <vt:lpstr>Polo!Área_de_impresión</vt:lpstr>
      <vt:lpstr>'Ram RP'!Área_de_impresión</vt:lpstr>
      <vt:lpstr>Ranger!Área_de_impresión</vt:lpstr>
      <vt:lpstr>'Volteo Sterling'!Área_de_impresión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LuPiTa CrUz</cp:lastModifiedBy>
  <cp:lastPrinted>2024-04-27T21:13:53Z</cp:lastPrinted>
  <dcterms:created xsi:type="dcterms:W3CDTF">2024-03-11T19:39:50Z</dcterms:created>
  <dcterms:modified xsi:type="dcterms:W3CDTF">2025-08-06T00:53:33Z</dcterms:modified>
</cp:coreProperties>
</file>