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H:\Mi unidad\INVERMEX\NOMINA\Operativa - Administrativa\Julio\Semanal\"/>
    </mc:Choice>
  </mc:AlternateContent>
  <xr:revisionPtr revIDLastSave="0" documentId="13_ncr:1_{E498603A-0AB8-4D81-BB69-2299836DDC65}" xr6:coauthVersionLast="47" xr6:coauthVersionMax="47" xr10:uidLastSave="{00000000-0000-0000-0000-000000000000}"/>
  <bookViews>
    <workbookView xWindow="-120" yWindow="-120" windowWidth="20730" windowHeight="11040" tabRatio="784" firstSheet="6" activeTab="6" xr2:uid="{780B1AEF-F768-4EAB-A1B1-561696CE9BEB}"/>
  </bookViews>
  <sheets>
    <sheet name="Hoja6" sheetId="33" state="hidden" r:id="rId1"/>
    <sheet name="Hoja5" sheetId="30" state="hidden" r:id="rId2"/>
    <sheet name="Hoja3" sheetId="28" state="hidden" r:id="rId3"/>
    <sheet name="Hoja4" sheetId="27" state="hidden" r:id="rId4"/>
    <sheet name="Hoja1" sheetId="22" state="hidden" r:id="rId5"/>
    <sheet name="Hoja2" sheetId="21" state="hidden" r:id="rId6"/>
    <sheet name="NOMINA PLANTA ECOSEPTIC" sheetId="34" r:id="rId7"/>
    <sheet name="HORAS EXTRAS" sheetId="35" r:id="rId8"/>
    <sheet name="NOMINA MTTO DE EDIFICIO CLARIOS" sheetId="18" r:id="rId9"/>
    <sheet name="NOMINA BARREDORAS CLARIOS" sheetId="25" r:id="rId10"/>
  </sheets>
  <definedNames>
    <definedName name="_xlnm._FilterDatabase" localSheetId="5" hidden="1">Hoja2!$A$2:$R$68</definedName>
    <definedName name="_xlnm._FilterDatabase" localSheetId="3" hidden="1">Hoja4!$A$1:$R$67</definedName>
    <definedName name="_xlnm._FilterDatabase" localSheetId="1" hidden="1">Hoja5!$A$2:$S$89</definedName>
    <definedName name="_xlnm._FilterDatabase" localSheetId="0" hidden="1">Hoja6!$A$2:$S$61</definedName>
    <definedName name="_xlnm.Print_Area" localSheetId="9">'NOMINA BARREDORAS CLARIOS'!$A$1:$AO$14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7" i="34" l="1"/>
  <c r="N27" i="34"/>
  <c r="L24" i="34"/>
  <c r="AF7" i="25" l="1"/>
  <c r="N24" i="34"/>
  <c r="L23" i="34"/>
  <c r="L25" i="34"/>
  <c r="M24" i="34"/>
  <c r="M25" i="34"/>
  <c r="M26" i="34"/>
  <c r="M27" i="34"/>
  <c r="M29" i="34"/>
  <c r="M30" i="34"/>
  <c r="M31" i="34"/>
  <c r="M32" i="34"/>
  <c r="M23" i="34"/>
  <c r="AD11" i="18"/>
  <c r="AC11" i="18"/>
  <c r="AE12" i="25"/>
  <c r="AG12" i="25"/>
  <c r="AE10" i="25"/>
  <c r="AJ10" i="25" s="1"/>
  <c r="AG10" i="25"/>
  <c r="AF11" i="25"/>
  <c r="AF9" i="25"/>
  <c r="AF10" i="25"/>
  <c r="AC10" i="18"/>
  <c r="AF6" i="25"/>
  <c r="AF12" i="25"/>
  <c r="AC8" i="18" l="1"/>
  <c r="AC6" i="18"/>
  <c r="AE9" i="18"/>
  <c r="AF9" i="18"/>
  <c r="AG9" i="18" s="1"/>
  <c r="AL9" i="18" s="1"/>
  <c r="AN9" i="18" s="1"/>
  <c r="AJ9" i="18"/>
  <c r="AK9" i="18"/>
  <c r="G33" i="34"/>
  <c r="H33" i="34"/>
  <c r="K33" i="34"/>
  <c r="L29" i="34"/>
  <c r="L32" i="34"/>
  <c r="J27" i="34"/>
  <c r="J31" i="34"/>
  <c r="I31" i="34"/>
  <c r="I27" i="34"/>
  <c r="I33" i="34" s="1"/>
  <c r="J33" i="34" l="1"/>
  <c r="N29" i="34" l="1"/>
  <c r="N32" i="34"/>
  <c r="M33" i="34"/>
  <c r="F23" i="34"/>
  <c r="F31" i="34"/>
  <c r="L31" i="34" s="1"/>
  <c r="N31" i="34" s="1"/>
  <c r="N25" i="34"/>
  <c r="F24" i="34"/>
  <c r="F27" i="34"/>
  <c r="F28" i="34"/>
  <c r="L28" i="34" s="1"/>
  <c r="F26" i="34"/>
  <c r="L26" i="34" s="1"/>
  <c r="N26" i="34" s="1"/>
  <c r="F30" i="34"/>
  <c r="L30" i="34" s="1"/>
  <c r="N30" i="34" l="1"/>
  <c r="L33" i="34"/>
  <c r="N23" i="34"/>
  <c r="N28" i="34"/>
  <c r="N33" i="34" l="1"/>
  <c r="R75" i="33" l="1"/>
  <c r="R74" i="33"/>
  <c r="R73" i="33"/>
  <c r="R72" i="33"/>
  <c r="R71" i="33"/>
  <c r="R70" i="33"/>
  <c r="R69" i="33"/>
  <c r="R68" i="33"/>
  <c r="R67" i="33"/>
  <c r="R66" i="33"/>
  <c r="R65" i="33"/>
  <c r="R64" i="33"/>
  <c r="R63" i="33"/>
  <c r="R62" i="33"/>
  <c r="R53" i="33" l="1"/>
  <c r="R60" i="33"/>
  <c r="R59" i="33"/>
  <c r="R58" i="33"/>
  <c r="R57" i="33"/>
  <c r="R56" i="33"/>
  <c r="R55" i="33"/>
  <c r="R51" i="33"/>
  <c r="R54" i="33"/>
  <c r="R61" i="33"/>
  <c r="R40" i="33" l="1"/>
  <c r="R52" i="33"/>
  <c r="R39" i="33"/>
  <c r="R50" i="33"/>
  <c r="R49" i="33"/>
  <c r="R48" i="33"/>
  <c r="R47" i="33"/>
  <c r="R46" i="33"/>
  <c r="R45" i="33"/>
  <c r="R44" i="33"/>
  <c r="R43" i="33"/>
  <c r="R38" i="33"/>
  <c r="R35" i="33"/>
  <c r="R36" i="33"/>
  <c r="R37" i="33"/>
  <c r="R34" i="33"/>
  <c r="R26" i="33"/>
  <c r="R33" i="33"/>
  <c r="R12" i="33"/>
  <c r="R11" i="33"/>
  <c r="R13" i="33"/>
  <c r="R25" i="33"/>
  <c r="R24" i="33"/>
  <c r="R23" i="33"/>
  <c r="R22" i="33"/>
  <c r="R21" i="33"/>
  <c r="R20" i="33"/>
  <c r="R19" i="33"/>
  <c r="R32" i="33"/>
  <c r="R18" i="33"/>
  <c r="R42" i="33"/>
  <c r="R10" i="33"/>
  <c r="R4" i="33"/>
  <c r="R5" i="33"/>
  <c r="R3" i="33"/>
  <c r="R17" i="33"/>
  <c r="R9" i="33"/>
  <c r="R8" i="33"/>
  <c r="R31" i="33"/>
  <c r="R30" i="33"/>
  <c r="R29" i="33"/>
  <c r="R16" i="33"/>
  <c r="R7" i="33"/>
  <c r="R6" i="33"/>
  <c r="R41" i="33"/>
  <c r="R15" i="33"/>
  <c r="R28" i="33"/>
  <c r="R14" i="33"/>
  <c r="R27" i="33"/>
  <c r="AG11" i="25" l="1"/>
  <c r="AE11" i="25"/>
  <c r="AJ11" i="25" s="1"/>
  <c r="AK11" i="25" s="1"/>
  <c r="AG9" i="25"/>
  <c r="AE9" i="25"/>
  <c r="AJ9" i="25" s="1"/>
  <c r="AK9" i="25" s="1"/>
  <c r="AG8" i="25"/>
  <c r="AE8" i="25"/>
  <c r="AJ8" i="25" s="1"/>
  <c r="AK8" i="25" s="1"/>
  <c r="AL8" i="25" l="1"/>
  <c r="AN8" i="25" s="1"/>
  <c r="AL9" i="25"/>
  <c r="AN9" i="25" s="1"/>
  <c r="AL11" i="25"/>
  <c r="AN11" i="25" s="1"/>
  <c r="R89" i="30" l="1"/>
  <c r="R88" i="30"/>
  <c r="R86" i="30"/>
  <c r="R85" i="30"/>
  <c r="R84" i="30"/>
  <c r="R83" i="30"/>
  <c r="R82" i="30"/>
  <c r="R81" i="30"/>
  <c r="R80" i="30"/>
  <c r="R79" i="30"/>
  <c r="R78" i="30"/>
  <c r="R77" i="30"/>
  <c r="R76" i="30"/>
  <c r="R75" i="30"/>
  <c r="R74" i="30"/>
  <c r="R73" i="30"/>
  <c r="R72" i="30"/>
  <c r="R71" i="30"/>
  <c r="R70" i="30"/>
  <c r="R69" i="30"/>
  <c r="R67" i="30"/>
  <c r="R66" i="30"/>
  <c r="R65" i="30"/>
  <c r="R64" i="30"/>
  <c r="R63" i="30"/>
  <c r="R62" i="30"/>
  <c r="R61" i="30"/>
  <c r="R60" i="30"/>
  <c r="R59" i="30"/>
  <c r="R58" i="30"/>
  <c r="R57" i="30"/>
  <c r="R56" i="30"/>
  <c r="R54" i="30"/>
  <c r="R53" i="30"/>
  <c r="R52" i="30"/>
  <c r="R51" i="30"/>
  <c r="R50" i="30"/>
  <c r="R48" i="30"/>
  <c r="R47" i="30"/>
  <c r="R46" i="30"/>
  <c r="R45" i="30"/>
  <c r="R44" i="30"/>
  <c r="R43" i="30"/>
  <c r="R42" i="30"/>
  <c r="R41" i="30"/>
  <c r="R40" i="30"/>
  <c r="R39" i="30"/>
  <c r="R38" i="30"/>
  <c r="R37" i="30"/>
  <c r="R36" i="30"/>
  <c r="R35" i="30"/>
  <c r="R34" i="30"/>
  <c r="R33" i="30"/>
  <c r="R32" i="30"/>
  <c r="R31" i="30"/>
  <c r="R30" i="30"/>
  <c r="R29" i="30"/>
  <c r="R28" i="30"/>
  <c r="R27" i="30"/>
  <c r="R26" i="30"/>
  <c r="R25" i="30"/>
  <c r="R24" i="30"/>
  <c r="R23" i="30"/>
  <c r="R22" i="30"/>
  <c r="R21" i="30"/>
  <c r="R19" i="30"/>
  <c r="R18" i="30"/>
  <c r="R17" i="30"/>
  <c r="R16" i="30"/>
  <c r="R15" i="30"/>
  <c r="R14" i="30"/>
  <c r="R13" i="30"/>
  <c r="R12" i="30"/>
  <c r="R11" i="30"/>
  <c r="R10" i="30"/>
  <c r="R9" i="30"/>
  <c r="R7" i="30"/>
  <c r="R6" i="30"/>
  <c r="R5" i="30"/>
  <c r="R4" i="30"/>
  <c r="R3" i="30"/>
  <c r="R87" i="30" l="1"/>
  <c r="R68" i="30"/>
  <c r="R49" i="30"/>
  <c r="R20" i="30"/>
  <c r="R55" i="30"/>
  <c r="AG13" i="25"/>
  <c r="AE13" i="25"/>
  <c r="AJ13" i="25" s="1"/>
  <c r="AK13" i="25" s="1"/>
  <c r="AF10" i="18"/>
  <c r="AG10" i="18" s="1"/>
  <c r="AE10" i="18"/>
  <c r="AJ10" i="18" s="1"/>
  <c r="AK10" i="18" l="1"/>
  <c r="AL10" i="18" s="1"/>
  <c r="AN10" i="18" s="1"/>
  <c r="AL13" i="25"/>
  <c r="AN13" i="25" s="1"/>
  <c r="C16" i="28"/>
  <c r="Q67" i="27" l="1"/>
  <c r="Q66" i="27"/>
  <c r="Q65" i="27"/>
  <c r="Q64" i="27"/>
  <c r="Q63" i="27"/>
  <c r="Q62" i="27"/>
  <c r="Q61" i="27"/>
  <c r="Q60" i="27"/>
  <c r="Q59" i="27"/>
  <c r="Q58" i="27"/>
  <c r="Q57" i="27"/>
  <c r="Q56" i="27"/>
  <c r="Q55" i="27"/>
  <c r="Q54" i="27"/>
  <c r="Q53" i="27"/>
  <c r="Q52" i="27"/>
  <c r="Q51" i="27"/>
  <c r="Q50" i="27"/>
  <c r="Q49" i="27"/>
  <c r="Q48" i="27"/>
  <c r="Q47" i="27"/>
  <c r="Q46" i="27"/>
  <c r="Q45" i="27"/>
  <c r="Q44" i="27"/>
  <c r="Q43" i="27"/>
  <c r="Q42" i="27"/>
  <c r="Q41" i="27"/>
  <c r="Q40" i="27"/>
  <c r="Q39" i="27"/>
  <c r="Q38" i="27"/>
  <c r="Q37" i="27"/>
  <c r="Q36" i="27"/>
  <c r="Q35" i="27"/>
  <c r="Q34" i="27"/>
  <c r="Q33" i="27"/>
  <c r="Q32" i="27"/>
  <c r="Q31" i="27"/>
  <c r="Q30" i="27"/>
  <c r="Q29" i="27"/>
  <c r="Q28" i="27"/>
  <c r="Q27" i="27"/>
  <c r="Q26" i="27"/>
  <c r="Q25" i="27"/>
  <c r="Q24" i="27"/>
  <c r="Q23" i="27"/>
  <c r="Q22" i="27"/>
  <c r="Q21" i="27"/>
  <c r="Q20" i="27"/>
  <c r="Q19" i="27"/>
  <c r="Q18" i="27"/>
  <c r="Q17" i="27"/>
  <c r="Q16" i="27"/>
  <c r="Q15" i="27"/>
  <c r="Q14" i="27"/>
  <c r="Q13" i="27"/>
  <c r="Q12" i="27"/>
  <c r="Q11" i="27"/>
  <c r="Q10" i="27"/>
  <c r="Q9" i="27"/>
  <c r="Q8" i="27"/>
  <c r="Q7" i="27"/>
  <c r="Q6" i="27"/>
  <c r="Q5" i="27"/>
  <c r="Q4" i="27"/>
  <c r="Q3" i="27"/>
  <c r="Q2" i="27"/>
  <c r="AG7" i="25" l="1"/>
  <c r="AE7" i="25"/>
  <c r="AJ7" i="25" s="1"/>
  <c r="AK7" i="25" s="1"/>
  <c r="AG6" i="25"/>
  <c r="AE6" i="25"/>
  <c r="AJ6" i="25" s="1"/>
  <c r="AK6" i="25" s="1"/>
  <c r="AL7" i="25" l="1"/>
  <c r="AN7" i="25" s="1"/>
  <c r="AL6" i="25"/>
  <c r="AN6" i="25" s="1"/>
  <c r="Q68" i="21" l="1"/>
  <c r="Q61" i="21"/>
  <c r="Q67" i="21"/>
  <c r="Q60" i="21"/>
  <c r="Q66" i="21"/>
  <c r="Q65" i="21"/>
  <c r="Q48" i="21"/>
  <c r="Q64" i="21"/>
  <c r="Q59" i="21"/>
  <c r="Q58" i="21"/>
  <c r="Q57" i="21"/>
  <c r="Q56" i="21"/>
  <c r="Q55" i="21"/>
  <c r="Q54" i="21"/>
  <c r="Q53" i="21"/>
  <c r="Q49" i="21"/>
  <c r="Q52" i="21"/>
  <c r="Q51" i="21"/>
  <c r="Q33" i="21"/>
  <c r="Q34" i="21"/>
  <c r="Q47" i="21"/>
  <c r="Q46" i="21"/>
  <c r="Q45" i="21"/>
  <c r="Q44" i="21"/>
  <c r="Q43" i="21"/>
  <c r="Q42" i="21"/>
  <c r="Q41" i="21"/>
  <c r="Q40" i="21"/>
  <c r="Q39" i="21"/>
  <c r="Q38" i="21"/>
  <c r="Q37" i="21"/>
  <c r="Q50" i="21"/>
  <c r="Q36" i="21"/>
  <c r="Q35" i="21"/>
  <c r="Q32" i="21"/>
  <c r="Q31" i="21"/>
  <c r="Q30" i="21"/>
  <c r="Q18" i="21"/>
  <c r="Q17" i="21"/>
  <c r="Q29" i="21"/>
  <c r="Q28" i="21"/>
  <c r="Q27" i="21"/>
  <c r="Q26" i="21"/>
  <c r="Q25" i="21"/>
  <c r="Q24" i="21"/>
  <c r="Q23" i="21"/>
  <c r="Q22" i="21"/>
  <c r="Q21" i="21"/>
  <c r="Q20" i="21"/>
  <c r="Q16" i="21"/>
  <c r="Q3" i="21"/>
  <c r="Q4" i="21"/>
  <c r="Q15" i="21"/>
  <c r="Q14" i="21"/>
  <c r="Q13" i="21"/>
  <c r="Q12" i="21"/>
  <c r="Q11" i="21"/>
  <c r="Q10" i="21"/>
  <c r="Q9" i="21"/>
  <c r="Q19" i="21"/>
  <c r="Q8" i="21"/>
  <c r="Q7" i="21"/>
  <c r="Q6" i="21"/>
  <c r="Q5" i="21"/>
  <c r="Q62" i="21"/>
  <c r="Q63" i="21"/>
  <c r="AE7" i="18" l="1"/>
  <c r="AJ7" i="18" l="1"/>
  <c r="AK7" i="18" s="1"/>
  <c r="AF7" i="18"/>
  <c r="AG7" i="18" s="1"/>
  <c r="AL7" i="18" l="1"/>
  <c r="AN7" i="18" s="1"/>
  <c r="AN11" i="18" l="1"/>
</calcChain>
</file>

<file path=xl/sharedStrings.xml><?xml version="1.0" encoding="utf-8"?>
<sst xmlns="http://schemas.openxmlformats.org/spreadsheetml/2006/main" count="2688" uniqueCount="308">
  <si>
    <t>JUEVES</t>
  </si>
  <si>
    <t>VIERNES</t>
  </si>
  <si>
    <t>SABADO</t>
  </si>
  <si>
    <t xml:space="preserve">DOMINGO </t>
  </si>
  <si>
    <t xml:space="preserve">LUNES </t>
  </si>
  <si>
    <t>MARTES</t>
  </si>
  <si>
    <t>MIERCOLES</t>
  </si>
  <si>
    <t>FALTAS</t>
  </si>
  <si>
    <t>No.</t>
  </si>
  <si>
    <t>PUESTO</t>
  </si>
  <si>
    <t>NOMBRE DEL EMPLEADO</t>
  </si>
  <si>
    <t>ENTRADA</t>
  </si>
  <si>
    <t>TURNO</t>
  </si>
  <si>
    <t>SALIDA</t>
  </si>
  <si>
    <t>CHOFER</t>
  </si>
  <si>
    <t>AYUDANTE</t>
  </si>
  <si>
    <t xml:space="preserve">HOMERO ROBLEDO LOPEZ </t>
  </si>
  <si>
    <t>CONCENTRADO DE NOMINA</t>
  </si>
  <si>
    <t>TOTAL</t>
  </si>
  <si>
    <t>PAGO DOMINGO / ASUETO / DESCANSO TRABAJADO</t>
  </si>
  <si>
    <t>SUELDO SEMANAL</t>
  </si>
  <si>
    <t>SUELDO DIARO</t>
  </si>
  <si>
    <t>EXTRAS ACOMULADOS</t>
  </si>
  <si>
    <t>TOTAL INGRESOS</t>
  </si>
  <si>
    <t>INFONAVIT</t>
  </si>
  <si>
    <t>TOTAL DEDUCCIONES</t>
  </si>
  <si>
    <t>SUB TOTAL</t>
  </si>
  <si>
    <t>DESCUENTOS</t>
  </si>
  <si>
    <t>TOTAL A PAGAR</t>
  </si>
  <si>
    <t>OBSERVACIONES</t>
  </si>
  <si>
    <t>Total:</t>
  </si>
  <si>
    <t>MANIFIESTO</t>
  </si>
  <si>
    <t>NOMBRE</t>
  </si>
  <si>
    <t>FECHA SERVICIO</t>
  </si>
  <si>
    <t>DISPOSICION</t>
  </si>
  <si>
    <t>AYD</t>
  </si>
  <si>
    <t>OPRESA</t>
  </si>
  <si>
    <t>CONTENIDO</t>
  </si>
  <si>
    <t>CAMION</t>
  </si>
  <si>
    <t>UNIDAD</t>
  </si>
  <si>
    <t>CHOFER1</t>
  </si>
  <si>
    <t>H. ENTRADA</t>
  </si>
  <si>
    <t>H. SALIDA</t>
  </si>
  <si>
    <t>SEPTICO</t>
  </si>
  <si>
    <t>PIPA</t>
  </si>
  <si>
    <t>AGUA TRATADA</t>
  </si>
  <si>
    <t>JOSE TORRES</t>
  </si>
  <si>
    <t>OMA VYNMSA AERO INDUSTRIAL PARK</t>
  </si>
  <si>
    <t>SIGMA ALIMENTOS LACTEOS</t>
  </si>
  <si>
    <t>GRASA</t>
  </si>
  <si>
    <t>METALIA MS</t>
  </si>
  <si>
    <t>SANTIAGO YEPEZ</t>
  </si>
  <si>
    <t>SISFLEX</t>
  </si>
  <si>
    <t>VALVULAS DE CALIDAD DE MONTERREY</t>
  </si>
  <si>
    <t>HIDRO</t>
  </si>
  <si>
    <t>GUZZLER</t>
  </si>
  <si>
    <t>PEDRO MALDONADO</t>
  </si>
  <si>
    <t>RYDER CAPITAL</t>
  </si>
  <si>
    <t>IMSS</t>
  </si>
  <si>
    <t>DESCANSO</t>
  </si>
  <si>
    <t>RECICLADORA INDUSTRIAL DE ACUMULADORES</t>
  </si>
  <si>
    <t>PALMA</t>
  </si>
  <si>
    <t>LM TRANSPORTACIONES</t>
  </si>
  <si>
    <t>.</t>
  </si>
  <si>
    <t>SUPERVISOR</t>
  </si>
  <si>
    <t>TOTO MEXICO</t>
  </si>
  <si>
    <t>ALMACENISTA</t>
  </si>
  <si>
    <t>HOMERO</t>
  </si>
  <si>
    <t>JOSUE TEJEDA</t>
  </si>
  <si>
    <t>VICTOR HUGO</t>
  </si>
  <si>
    <t>ROBERTO</t>
  </si>
  <si>
    <t>ADAN MONTALVO</t>
  </si>
  <si>
    <t>PINTURAS OSEL</t>
  </si>
  <si>
    <t>JOHNSON CONTROLS ENTERPRISES MEXICO</t>
  </si>
  <si>
    <t>WALTON 3 FIDEICOMISO</t>
  </si>
  <si>
    <t>VENTURA</t>
  </si>
  <si>
    <t>IVAN</t>
  </si>
  <si>
    <t>ALFREDO</t>
  </si>
  <si>
    <t>DIEGO</t>
  </si>
  <si>
    <t>OSVALDO</t>
  </si>
  <si>
    <t>FRANCISCO</t>
  </si>
  <si>
    <t>CARLOS</t>
  </si>
  <si>
    <t xml:space="preserve">DIEGO </t>
  </si>
  <si>
    <t>LODOS</t>
  </si>
  <si>
    <t>HYUNDAI GLOVIS</t>
  </si>
  <si>
    <t>GRASA VEGETAL</t>
  </si>
  <si>
    <t xml:space="preserve">JOHNSON CONTROLS </t>
  </si>
  <si>
    <t>WALTON 3 FIDEICOMISO INDUSTRIAL</t>
  </si>
  <si>
    <t>PROTEINAS NATURALES</t>
  </si>
  <si>
    <t>DIEGO RODRIGUEZ</t>
  </si>
  <si>
    <t>PAPELES Y CONVERSIONES DE MEXICO</t>
  </si>
  <si>
    <t>GRAFTECH MEXICO</t>
  </si>
  <si>
    <t>GRAFITO</t>
  </si>
  <si>
    <t>TOSTADAS Y BOTANAS PREMOUM</t>
  </si>
  <si>
    <t>UNIVERSIDAD DE MONTERREY</t>
  </si>
  <si>
    <t>OSVLADO</t>
  </si>
  <si>
    <t>CI-14</t>
  </si>
  <si>
    <t>NORTH POLE STAR</t>
  </si>
  <si>
    <t>EMPACADORA SUPREMO DE MONTERREY</t>
  </si>
  <si>
    <t>R.??</t>
  </si>
  <si>
    <t>OMA VYNSA AERO INDUSTRIAL PARK</t>
  </si>
  <si>
    <t>KANDELIUM MEXICO</t>
  </si>
  <si>
    <t>JOHNSON CONTROLS</t>
  </si>
  <si>
    <t>ALDREDO</t>
  </si>
  <si>
    <t>x</t>
  </si>
  <si>
    <t>SEGURISTA</t>
  </si>
  <si>
    <t>MANUEL DE JESUS LEDEZMA SANDOVAL</t>
  </si>
  <si>
    <t>OPERADOR</t>
  </si>
  <si>
    <t>AY. GRAL BARREDORAS</t>
  </si>
  <si>
    <t>JESUS IVAN GOMEZ GOMEZ</t>
  </si>
  <si>
    <t>SERVICIO DE BARREDORAS</t>
  </si>
  <si>
    <t>SERVICIO DE MTTO DE EDIFICIOS</t>
  </si>
  <si>
    <t>B3</t>
  </si>
  <si>
    <t>B5</t>
  </si>
  <si>
    <t>M1</t>
  </si>
  <si>
    <t>M2</t>
  </si>
  <si>
    <t>Número</t>
  </si>
  <si>
    <t>Nombre</t>
  </si>
  <si>
    <t>FECHA</t>
  </si>
  <si>
    <t>HORA</t>
  </si>
  <si>
    <t>ENTRADA / SALIDA</t>
  </si>
  <si>
    <t>Jose Torres</t>
  </si>
  <si>
    <t>Pedro  Maldonado</t>
  </si>
  <si>
    <t>Josegtz 50</t>
  </si>
  <si>
    <t>Orelia 52</t>
  </si>
  <si>
    <t>Homerorob 120</t>
  </si>
  <si>
    <t>Santiago 139</t>
  </si>
  <si>
    <t>Nancy 142</t>
  </si>
  <si>
    <t>Ivan 159</t>
  </si>
  <si>
    <t>Robertodelrosal 168</t>
  </si>
  <si>
    <t>Luispalacios 170</t>
  </si>
  <si>
    <t>Carlos 175</t>
  </si>
  <si>
    <t>Elenamtz 177</t>
  </si>
  <si>
    <t>Franciscomuniz 180</t>
  </si>
  <si>
    <t>Josuetejeda 184</t>
  </si>
  <si>
    <t>Ivanvaldez 186</t>
  </si>
  <si>
    <t>Adanmontalvo 188</t>
  </si>
  <si>
    <t>Franciscolopez 190</t>
  </si>
  <si>
    <t>Osvaldohdz 191</t>
  </si>
  <si>
    <t>Diegordz 192</t>
  </si>
  <si>
    <t>Martha 193</t>
  </si>
  <si>
    <t>Erick M. Munguia</t>
  </si>
  <si>
    <t>Jose L. Palma</t>
  </si>
  <si>
    <t>Jorge 47</t>
  </si>
  <si>
    <t>Lauraenriq 125</t>
  </si>
  <si>
    <t>Jose V. Mata</t>
  </si>
  <si>
    <t>Luis A. Castillo</t>
  </si>
  <si>
    <t>Victorcardenas 185</t>
  </si>
  <si>
    <t>MTTO DE EDIFICIOS</t>
  </si>
  <si>
    <t>M3</t>
  </si>
  <si>
    <t>M4</t>
  </si>
  <si>
    <t>X</t>
  </si>
  <si>
    <t>HERSMEX</t>
  </si>
  <si>
    <t>ROBERTO DEL ROSAL</t>
  </si>
  <si>
    <t>TOSTADAS Y BOTANAS PREMIUM</t>
  </si>
  <si>
    <t>25635-1</t>
  </si>
  <si>
    <t>25641-1</t>
  </si>
  <si>
    <t>CARGILL PROTEIN</t>
  </si>
  <si>
    <t>NISSAN</t>
  </si>
  <si>
    <t>FRANCISCO QUIROS</t>
  </si>
  <si>
    <t>VALVULAS DE CALIDAD</t>
  </si>
  <si>
    <t>BEBIDAS MUNDIALES</t>
  </si>
  <si>
    <t>GAP</t>
  </si>
  <si>
    <t>CARLOS HERNANDEZ</t>
  </si>
  <si>
    <t>BRIDGESTONE NEUMATICOS DE MONTERREY</t>
  </si>
  <si>
    <t>JOSE VENTURA</t>
  </si>
  <si>
    <t>CARLOS GUIA</t>
  </si>
  <si>
    <t>CALIDAD TOTAL EN CERAMICA</t>
  </si>
  <si>
    <t>RESIDUO DE PASTA</t>
  </si>
  <si>
    <t>NACIONAL DE ALIMENTOS Y HELADOS</t>
  </si>
  <si>
    <t xml:space="preserve">WALTON 3 FIDEICOMISO </t>
  </si>
  <si>
    <t>CENTRO LLANTERO RAGA</t>
  </si>
  <si>
    <t>POLVO</t>
  </si>
  <si>
    <t>MARCIAL JIMENEZ BAUTISTA</t>
  </si>
  <si>
    <t>LUIS ANGEL IBARRA JUAREZ</t>
  </si>
  <si>
    <t>FECHA DE ALTA</t>
  </si>
  <si>
    <t>NANCY - JORGE</t>
  </si>
  <si>
    <t>CHIAPAS</t>
  </si>
  <si>
    <t>MONCLOVA</t>
  </si>
  <si>
    <t>JORGE ALBERTO DE LEON LOPEZ</t>
  </si>
  <si>
    <t>LOCAL</t>
  </si>
  <si>
    <t>chofer de pipa</t>
  </si>
  <si>
    <t>JOSE MANUEL AGOSTO RAMIREZ</t>
  </si>
  <si>
    <t xml:space="preserve">JONATHAN ALFONSO VELAZQUEZ </t>
  </si>
  <si>
    <t>M5</t>
  </si>
  <si>
    <t>FALTA</t>
  </si>
  <si>
    <t>Fecha de ingreso</t>
  </si>
  <si>
    <t>FAC</t>
  </si>
  <si>
    <t>GONHER DE MEXICO</t>
  </si>
  <si>
    <t>ARCERLORMITTAL TUBULAR</t>
  </si>
  <si>
    <t>CRISTALES INASTILLABLES DE MEXICO</t>
  </si>
  <si>
    <t xml:space="preserve">RYDER CAPITAL </t>
  </si>
  <si>
    <t xml:space="preserve">VALVULAS DE CALIDAD </t>
  </si>
  <si>
    <t>PANASONIC AUTOMOTIVE</t>
  </si>
  <si>
    <t>GRASAS</t>
  </si>
  <si>
    <t>CARLOS IVAN</t>
  </si>
  <si>
    <t>RECICADORA INDUSTRIAL DE ACUMULADORES</t>
  </si>
  <si>
    <t>OMA VYMSA AERO INDUSTRIAL PARK</t>
  </si>
  <si>
    <t xml:space="preserve">GONHER MEXICO </t>
  </si>
  <si>
    <t>TOSTADAS Y BOTANAS PREMIUN</t>
  </si>
  <si>
    <t xml:space="preserve">VENTURA </t>
  </si>
  <si>
    <t>ERICK MICHELL</t>
  </si>
  <si>
    <t>IVAN GOMEZ</t>
  </si>
  <si>
    <t>ANTONIO RAUL</t>
  </si>
  <si>
    <t>AGRONUTRIENTES DEL NORTE</t>
  </si>
  <si>
    <t>ARCELORMITTAL TUBULAR</t>
  </si>
  <si>
    <t xml:space="preserve">JOSE TORRES </t>
  </si>
  <si>
    <t>HYUDAI GLOVIS</t>
  </si>
  <si>
    <t>WALTOIN 3 FIDEICOMISO INDUSTRIAL WV1</t>
  </si>
  <si>
    <t>JOSUE TEJEDO</t>
  </si>
  <si>
    <t>LM TRANPORTACIONES</t>
  </si>
  <si>
    <t xml:space="preserve">CARLOS </t>
  </si>
  <si>
    <t>LUIS ALFREDO PALACIOS</t>
  </si>
  <si>
    <t>HOMERO ROBLEDO</t>
  </si>
  <si>
    <t>ERICK MICHEAL</t>
  </si>
  <si>
    <t>JONATHAN</t>
  </si>
  <si>
    <t>B9</t>
  </si>
  <si>
    <t>B10</t>
  </si>
  <si>
    <t>B11</t>
  </si>
  <si>
    <t>VICTOR AGUILAR</t>
  </si>
  <si>
    <t>RECICLADORA INDUSTRIAL ACUMULADORES</t>
  </si>
  <si>
    <t>JONATHAN VELAZQUEZ</t>
  </si>
  <si>
    <t>IVAN VALDEZ</t>
  </si>
  <si>
    <t>FECHA DE INGRESO</t>
  </si>
  <si>
    <t>FABRICANTES DE EQUIPOS PARA REFRIGERACION</t>
  </si>
  <si>
    <t>ALFREDO GUIA</t>
  </si>
  <si>
    <t>JESUS, MIGUEL, JORGE, RAUL</t>
  </si>
  <si>
    <t>JAVIER MUÑIZ</t>
  </si>
  <si>
    <t>KANDELIUM</t>
  </si>
  <si>
    <t>JONATHAN VAZQUEZ</t>
  </si>
  <si>
    <t>CARLOS, FRANCISCO, JORGE, RAUL, ALEJANDRO</t>
  </si>
  <si>
    <t>VUELTA EN FALSO</t>
  </si>
  <si>
    <t>HOMERO/IVAN</t>
  </si>
  <si>
    <t>JONATAN VELAZQUEZ</t>
  </si>
  <si>
    <t>INSTITUTO TECNOLOGICO Y DE ESTUDIOS SUPERIORES DE MONTERREY</t>
  </si>
  <si>
    <t>INMOBILIARIA PROTERRA</t>
  </si>
  <si>
    <t xml:space="preserve"> </t>
  </si>
  <si>
    <t>AGUA POTABLE</t>
  </si>
  <si>
    <t xml:space="preserve">ROBERTO </t>
  </si>
  <si>
    <t>13:00:00 p. m.</t>
  </si>
  <si>
    <t>13:00:00 a. m.</t>
  </si>
  <si>
    <t>VACANTE</t>
  </si>
  <si>
    <t>FRANCO IBARRA ORLANDO</t>
  </si>
  <si>
    <t xml:space="preserve">VELAZQUEZ WYNANTS JONATHAN ALFONSO </t>
  </si>
  <si>
    <t xml:space="preserve">TEJEDA HERNANDEZ JOSUE </t>
  </si>
  <si>
    <t xml:space="preserve">MUÑIZ QUIROZ FRANCISCO JAVIER </t>
  </si>
  <si>
    <t xml:space="preserve">MATA POSADA JOSE VENTURA </t>
  </si>
  <si>
    <t xml:space="preserve"> YEPEZ GARCIA SANTIAGO</t>
  </si>
  <si>
    <t>IBARRA FRANCO ORLANDO</t>
  </si>
  <si>
    <t>06 AL 12 DE MAYO 2025</t>
  </si>
  <si>
    <t>AYUDANTE GENERAL</t>
  </si>
  <si>
    <t xml:space="preserve">ROBLEDO LOPEZ  HOMERO </t>
  </si>
  <si>
    <t xml:space="preserve">YEPEZ GARCIA SANTIAGO </t>
  </si>
  <si>
    <t xml:space="preserve">MENDOZA MARTINEZ LUIS NABOR </t>
  </si>
  <si>
    <t xml:space="preserve">DOMINGUEZ VAZQUEZ JORGE ALBERTO </t>
  </si>
  <si>
    <t xml:space="preserve">GONZALEZ MARCOS DAVID </t>
  </si>
  <si>
    <t>JOSE RAUL ANTONIO</t>
  </si>
  <si>
    <t xml:space="preserve">LEDEZMA SANDOVAL MANUEL DE JESUS </t>
  </si>
  <si>
    <t>COORDINADORA</t>
  </si>
  <si>
    <t>LLANOS MOLINA LIBIA ZULEMA</t>
  </si>
  <si>
    <t xml:space="preserve">HERNANDEZ CORDOVA LUIS ANGEL </t>
  </si>
  <si>
    <t>PEREZ GARCIA ANGEL ENRIQUE</t>
  </si>
  <si>
    <t>PENA CABILDO ASER</t>
  </si>
  <si>
    <t xml:space="preserve">PAZ RUEDA CARLOS GUSTAVO </t>
  </si>
  <si>
    <t>13:30:00 P. m.</t>
  </si>
  <si>
    <t>15:30:00 p. m.</t>
  </si>
  <si>
    <t>18:30:00 p. m.</t>
  </si>
  <si>
    <t>FECHA DE INGRESA</t>
  </si>
  <si>
    <t>OSORIO GOMEZ RUBEN</t>
  </si>
  <si>
    <t>26 JUNIO AL 02 DE JULIO 2025</t>
  </si>
  <si>
    <t>LOPEZ GUÍA FRANCISCO ALFREDO</t>
  </si>
  <si>
    <t>DESCANSO LABORADO+ DOBLO TURNO</t>
  </si>
  <si>
    <t>DOBLO TURNO</t>
  </si>
  <si>
    <t>SUELDO BASE</t>
  </si>
  <si>
    <t>TIEMPO EXTRA</t>
  </si>
  <si>
    <t>RODRIGUEZ BARRERA ROBERTO FRANCISCO</t>
  </si>
  <si>
    <t>BONO X ASISTENCIA</t>
  </si>
  <si>
    <t>BONO X PRODUCTIVDAD</t>
  </si>
  <si>
    <t>Domingo trabajado</t>
  </si>
  <si>
    <t>MIÉRCOLES</t>
  </si>
  <si>
    <t>SÁBADO</t>
  </si>
  <si>
    <t>F</t>
  </si>
  <si>
    <t>A</t>
  </si>
  <si>
    <t>DL</t>
  </si>
  <si>
    <t>D</t>
  </si>
  <si>
    <t>ASISTENCIA</t>
  </si>
  <si>
    <t>DESCANSO LABORADO</t>
  </si>
  <si>
    <t>DOMINGO O DESCANSO LABORADO</t>
  </si>
  <si>
    <t>LOPEZ GUIA FRANCISCO ALFREDO</t>
  </si>
  <si>
    <t>LUNES</t>
  </si>
  <si>
    <t>DOMINGO</t>
  </si>
  <si>
    <t>PERMISO SIN GOCE DE SUELDO</t>
  </si>
  <si>
    <t>INGRESO EL 8 DE JULIO</t>
  </si>
  <si>
    <t xml:space="preserve">V A C A N T E </t>
  </si>
  <si>
    <t>EXTRA POR APOYO + BONO DE PERMANENCIA</t>
  </si>
  <si>
    <t xml:space="preserve">EXTRA POR APOYO </t>
  </si>
  <si>
    <t>EXTRA POR APOYO</t>
  </si>
  <si>
    <t>B12</t>
  </si>
  <si>
    <t>B13</t>
  </si>
  <si>
    <t>B14</t>
  </si>
  <si>
    <t xml:space="preserve"> Julio Cesar Jimenez Bolaina</t>
  </si>
  <si>
    <t>Edy Adalberto Padilla Machado</t>
  </si>
  <si>
    <t>05:00 p.m.</t>
  </si>
  <si>
    <t>V A C A N T E</t>
  </si>
  <si>
    <t>DESCONTAR LAS 4 FALTAS</t>
  </si>
  <si>
    <t>DOBLO TURNO + DESCANSO LABORADO+ BONO DE 1000 SEMANAL FIJO</t>
  </si>
  <si>
    <t>SOLO TRABAJO 1 DÍA</t>
  </si>
  <si>
    <t>TRABAJO 3 DÍAS Y DOBLO TURNO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</si>
</sst>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164" formatCode="[$-F400]h:mm:ss\ AM/PM"/>
    <numFmt numFmtId="165" formatCode="[$-80A]hh:mm:ss\ AM/PM;@"/>
    <numFmt numFmtId="166" formatCode="_(&quot;$&quot;* #,##0.00_);_(&quot;$&quot;* \(#,##0.00\);_(&quot;$&quot;* &quot;-&quot;??_);_(@_)"/>
    <numFmt numFmtId="167" formatCode="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4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48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8"/>
      <name val="Tahoma"/>
      <family val="2"/>
    </font>
    <font>
      <b/>
      <sz val="8"/>
      <name val="Tahoma"/>
      <family val="2"/>
    </font>
    <font>
      <sz val="8"/>
      <name val="Tahoma"/>
      <family val="2"/>
    </font>
  </fonts>
  <fills count="2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384A4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D3D3D3"/>
      </patternFill>
    </fill>
    <fill>
      <patternFill patternType="solid">
        <fgColor rgb="FFFFFFFF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7030A0"/>
        <bgColor indexed="64"/>
      </patternFill>
    </fill>
  </fills>
  <borders count="6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2" borderId="0" applyNumberFormat="0" applyBorder="0" applyAlignment="0" applyProtection="0"/>
  </cellStyleXfs>
  <cellXfs count="338">
    <xf numFmtId="0" fontId="0" fillId="0" borderId="0" xfId="0"/>
    <xf numFmtId="0" fontId="0" fillId="0" borderId="0" xfId="0" applyAlignment="1">
      <alignment horizontal="center" vertical="center"/>
    </xf>
    <xf numFmtId="164" fontId="0" fillId="0" borderId="0" xfId="0" applyNumberFormat="1"/>
    <xf numFmtId="165" fontId="5" fillId="0" borderId="0" xfId="0" applyNumberFormat="1" applyFont="1"/>
    <xf numFmtId="0" fontId="4" fillId="4" borderId="23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/>
    </xf>
    <xf numFmtId="20" fontId="4" fillId="7" borderId="8" xfId="0" applyNumberFormat="1" applyFont="1" applyFill="1" applyBorder="1" applyAlignment="1">
      <alignment horizontal="center" vertical="center"/>
    </xf>
    <xf numFmtId="0" fontId="4" fillId="8" borderId="9" xfId="0" applyFont="1" applyFill="1" applyBorder="1" applyAlignment="1">
      <alignment horizontal="center" vertical="center"/>
    </xf>
    <xf numFmtId="0" fontId="4" fillId="9" borderId="21" xfId="0" applyFont="1" applyFill="1" applyBorder="1" applyAlignment="1">
      <alignment horizontal="center" vertical="center"/>
    </xf>
    <xf numFmtId="20" fontId="4" fillId="7" borderId="20" xfId="0" applyNumberFormat="1" applyFont="1" applyFill="1" applyBorder="1" applyAlignment="1">
      <alignment horizontal="center" vertical="center"/>
    </xf>
    <xf numFmtId="0" fontId="0" fillId="10" borderId="25" xfId="0" applyFill="1" applyBorder="1" applyAlignment="1">
      <alignment horizontal="center" vertical="center"/>
    </xf>
    <xf numFmtId="18" fontId="0" fillId="8" borderId="28" xfId="0" applyNumberFormat="1" applyFill="1" applyBorder="1" applyAlignment="1">
      <alignment vertical="center"/>
    </xf>
    <xf numFmtId="0" fontId="0" fillId="10" borderId="30" xfId="0" applyFill="1" applyBorder="1" applyAlignment="1">
      <alignment horizontal="center" vertical="center"/>
    </xf>
    <xf numFmtId="18" fontId="0" fillId="8" borderId="33" xfId="0" applyNumberFormat="1" applyFill="1" applyBorder="1" applyAlignment="1">
      <alignment vertical="center"/>
    </xf>
    <xf numFmtId="164" fontId="9" fillId="0" borderId="34" xfId="0" applyNumberFormat="1" applyFont="1" applyBorder="1" applyAlignment="1">
      <alignment vertical="center"/>
    </xf>
    <xf numFmtId="164" fontId="9" fillId="0" borderId="32" xfId="0" applyNumberFormat="1" applyFont="1" applyBorder="1" applyAlignment="1">
      <alignment vertical="center"/>
    </xf>
    <xf numFmtId="20" fontId="0" fillId="0" borderId="0" xfId="0" applyNumberFormat="1"/>
    <xf numFmtId="164" fontId="11" fillId="0" borderId="0" xfId="0" applyNumberFormat="1" applyFont="1" applyAlignment="1">
      <alignment horizontal="center"/>
    </xf>
    <xf numFmtId="18" fontId="0" fillId="0" borderId="0" xfId="0" applyNumberFormat="1"/>
    <xf numFmtId="2" fontId="0" fillId="0" borderId="0" xfId="0" applyNumberFormat="1"/>
    <xf numFmtId="0" fontId="10" fillId="0" borderId="0" xfId="0" applyFont="1"/>
    <xf numFmtId="0" fontId="10" fillId="0" borderId="0" xfId="0" applyFont="1" applyAlignment="1">
      <alignment horizontal="center" vertical="center"/>
    </xf>
    <xf numFmtId="0" fontId="0" fillId="5" borderId="31" xfId="0" applyFill="1" applyBorder="1" applyAlignment="1">
      <alignment horizontal="center" vertical="center"/>
    </xf>
    <xf numFmtId="164" fontId="9" fillId="0" borderId="0" xfId="0" applyNumberFormat="1" applyFont="1"/>
    <xf numFmtId="20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3" borderId="0" xfId="0" applyFill="1"/>
    <xf numFmtId="44" fontId="0" fillId="0" borderId="0" xfId="0" applyNumberFormat="1"/>
    <xf numFmtId="0" fontId="4" fillId="13" borderId="23" xfId="0" applyFont="1" applyFill="1" applyBorder="1" applyAlignment="1">
      <alignment horizontal="center" vertical="center" wrapText="1"/>
    </xf>
    <xf numFmtId="0" fontId="4" fillId="13" borderId="4" xfId="0" applyFont="1" applyFill="1" applyBorder="1" applyAlignment="1">
      <alignment horizontal="center" vertical="center" wrapText="1"/>
    </xf>
    <xf numFmtId="0" fontId="4" fillId="13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6" borderId="23" xfId="0" applyFont="1" applyFill="1" applyBorder="1" applyAlignment="1">
      <alignment horizontal="center" vertical="center"/>
    </xf>
    <xf numFmtId="44" fontId="3" fillId="0" borderId="26" xfId="1" applyFont="1" applyBorder="1"/>
    <xf numFmtId="44" fontId="0" fillId="0" borderId="14" xfId="1" applyFont="1" applyBorder="1"/>
    <xf numFmtId="44" fontId="0" fillId="6" borderId="14" xfId="1" applyFont="1" applyFill="1" applyBorder="1"/>
    <xf numFmtId="44" fontId="3" fillId="0" borderId="31" xfId="1" applyFont="1" applyBorder="1"/>
    <xf numFmtId="44" fontId="0" fillId="0" borderId="22" xfId="1" applyFont="1" applyBorder="1"/>
    <xf numFmtId="44" fontId="0" fillId="6" borderId="22" xfId="1" applyFont="1" applyFill="1" applyBorder="1"/>
    <xf numFmtId="44" fontId="0" fillId="0" borderId="0" xfId="1" applyFont="1"/>
    <xf numFmtId="166" fontId="0" fillId="0" borderId="0" xfId="0" applyNumberFormat="1"/>
    <xf numFmtId="44" fontId="0" fillId="0" borderId="0" xfId="1" applyFont="1" applyBorder="1" applyAlignment="1">
      <alignment horizontal="center"/>
    </xf>
    <xf numFmtId="44" fontId="0" fillId="0" borderId="0" xfId="1" applyFont="1" applyBorder="1"/>
    <xf numFmtId="0" fontId="0" fillId="0" borderId="0" xfId="0" applyAlignment="1">
      <alignment horizontal="right"/>
    </xf>
    <xf numFmtId="166" fontId="7" fillId="0" borderId="0" xfId="0" applyNumberFormat="1" applyFont="1"/>
    <xf numFmtId="166" fontId="0" fillId="0" borderId="0" xfId="0" applyNumberFormat="1" applyAlignment="1">
      <alignment horizontal="center" vertical="center"/>
    </xf>
    <xf numFmtId="0" fontId="4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9" fillId="0" borderId="0" xfId="0" applyFont="1" applyAlignment="1">
      <alignment horizontal="left" vertical="center"/>
    </xf>
    <xf numFmtId="14" fontId="1" fillId="0" borderId="0" xfId="0" applyNumberFormat="1" applyFont="1" applyAlignment="1">
      <alignment horizontal="center"/>
    </xf>
    <xf numFmtId="20" fontId="1" fillId="0" borderId="0" xfId="0" applyNumberFormat="1" applyFont="1" applyAlignment="1">
      <alignment horizontal="center"/>
    </xf>
    <xf numFmtId="0" fontId="4" fillId="5" borderId="23" xfId="0" applyFont="1" applyFill="1" applyBorder="1" applyAlignment="1">
      <alignment horizontal="center" vertical="center" wrapText="1"/>
    </xf>
    <xf numFmtId="0" fontId="0" fillId="0" borderId="31" xfId="0" applyBorder="1" applyAlignment="1">
      <alignment horizontal="center" vertical="center"/>
    </xf>
    <xf numFmtId="0" fontId="4" fillId="13" borderId="2" xfId="0" applyFont="1" applyFill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/>
    </xf>
    <xf numFmtId="44" fontId="1" fillId="0" borderId="22" xfId="1" applyFont="1" applyBorder="1"/>
    <xf numFmtId="44" fontId="0" fillId="0" borderId="22" xfId="1" applyFont="1" applyFill="1" applyBorder="1"/>
    <xf numFmtId="44" fontId="0" fillId="0" borderId="14" xfId="1" applyFont="1" applyFill="1" applyBorder="1"/>
    <xf numFmtId="166" fontId="10" fillId="0" borderId="22" xfId="0" applyNumberFormat="1" applyFont="1" applyBorder="1" applyAlignment="1">
      <alignment horizontal="left" vertical="center" wrapText="1"/>
    </xf>
    <xf numFmtId="44" fontId="1" fillId="6" borderId="14" xfId="1" applyFont="1" applyFill="1" applyBorder="1" applyAlignment="1">
      <alignment horizontal="center" vertical="center"/>
    </xf>
    <xf numFmtId="44" fontId="1" fillId="6" borderId="22" xfId="1" applyFont="1" applyFill="1" applyBorder="1" applyAlignment="1">
      <alignment horizontal="center" vertical="center"/>
    </xf>
    <xf numFmtId="44" fontId="0" fillId="0" borderId="43" xfId="1" applyFont="1" applyFill="1" applyBorder="1"/>
    <xf numFmtId="44" fontId="0" fillId="5" borderId="43" xfId="1" applyFont="1" applyFill="1" applyBorder="1"/>
    <xf numFmtId="0" fontId="14" fillId="15" borderId="47" xfId="0" applyFont="1" applyFill="1" applyBorder="1" applyAlignment="1" applyProtection="1">
      <alignment horizontal="center" wrapText="1"/>
      <protection locked="0"/>
    </xf>
    <xf numFmtId="0" fontId="14" fillId="15" borderId="48" xfId="0" applyFont="1" applyFill="1" applyBorder="1" applyAlignment="1" applyProtection="1">
      <alignment horizontal="center" wrapText="1"/>
      <protection locked="0"/>
    </xf>
    <xf numFmtId="14" fontId="14" fillId="15" borderId="48" xfId="0" applyNumberFormat="1" applyFont="1" applyFill="1" applyBorder="1" applyAlignment="1" applyProtection="1">
      <alignment horizontal="center" wrapText="1"/>
      <protection locked="0"/>
    </xf>
    <xf numFmtId="3" fontId="14" fillId="15" borderId="48" xfId="0" applyNumberFormat="1" applyFont="1" applyFill="1" applyBorder="1" applyAlignment="1" applyProtection="1">
      <alignment horizontal="center" wrapText="1"/>
      <protection locked="0"/>
    </xf>
    <xf numFmtId="4" fontId="14" fillId="15" borderId="48" xfId="0" applyNumberFormat="1" applyFont="1" applyFill="1" applyBorder="1" applyAlignment="1" applyProtection="1">
      <alignment horizontal="center" wrapText="1"/>
      <protection locked="0"/>
    </xf>
    <xf numFmtId="167" fontId="14" fillId="15" borderId="48" xfId="0" applyNumberFormat="1" applyFont="1" applyFill="1" applyBorder="1" applyAlignment="1" applyProtection="1">
      <alignment horizontal="center" wrapText="1"/>
      <protection locked="0"/>
    </xf>
    <xf numFmtId="20" fontId="14" fillId="15" borderId="48" xfId="0" applyNumberFormat="1" applyFont="1" applyFill="1" applyBorder="1" applyAlignment="1" applyProtection="1">
      <alignment horizontal="center" wrapText="1"/>
      <protection locked="0"/>
    </xf>
    <xf numFmtId="0" fontId="0" fillId="0" borderId="49" xfId="0" applyBorder="1" applyAlignment="1">
      <alignment horizontal="center"/>
    </xf>
    <xf numFmtId="14" fontId="0" fillId="0" borderId="0" xfId="0" applyNumberFormat="1" applyAlignment="1">
      <alignment horizontal="center"/>
    </xf>
    <xf numFmtId="0" fontId="0" fillId="11" borderId="30" xfId="0" applyFill="1" applyBorder="1"/>
    <xf numFmtId="44" fontId="0" fillId="0" borderId="41" xfId="1" applyFont="1" applyBorder="1"/>
    <xf numFmtId="44" fontId="0" fillId="6" borderId="41" xfId="1" applyFont="1" applyFill="1" applyBorder="1"/>
    <xf numFmtId="44" fontId="0" fillId="0" borderId="41" xfId="1" applyFont="1" applyFill="1" applyBorder="1"/>
    <xf numFmtId="44" fontId="1" fillId="6" borderId="41" xfId="1" applyFont="1" applyFill="1" applyBorder="1" applyAlignment="1">
      <alignment horizontal="center" vertical="center"/>
    </xf>
    <xf numFmtId="166" fontId="10" fillId="0" borderId="41" xfId="0" applyNumberFormat="1" applyFont="1" applyBorder="1" applyAlignment="1">
      <alignment horizontal="left" vertical="center" wrapText="1"/>
    </xf>
    <xf numFmtId="44" fontId="4" fillId="0" borderId="14" xfId="1" applyFont="1" applyBorder="1" applyAlignment="1"/>
    <xf numFmtId="44" fontId="4" fillId="0" borderId="22" xfId="1" applyFont="1" applyBorder="1" applyAlignment="1"/>
    <xf numFmtId="44" fontId="4" fillId="0" borderId="41" xfId="1" applyFont="1" applyBorder="1" applyAlignment="1"/>
    <xf numFmtId="166" fontId="0" fillId="11" borderId="26" xfId="0" applyNumberFormat="1" applyFill="1" applyBorder="1"/>
    <xf numFmtId="166" fontId="0" fillId="11" borderId="31" xfId="0" applyNumberFormat="1" applyFill="1" applyBorder="1"/>
    <xf numFmtId="44" fontId="4" fillId="0" borderId="31" xfId="1" applyFont="1" applyFill="1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4" fillId="4" borderId="23" xfId="0" applyFont="1" applyFill="1" applyBorder="1" applyAlignment="1">
      <alignment horizontal="center"/>
    </xf>
    <xf numFmtId="44" fontId="0" fillId="0" borderId="44" xfId="1" applyFont="1" applyFill="1" applyBorder="1"/>
    <xf numFmtId="44" fontId="0" fillId="0" borderId="46" xfId="1" applyFont="1" applyBorder="1"/>
    <xf numFmtId="44" fontId="0" fillId="0" borderId="43" xfId="1" applyFont="1" applyBorder="1"/>
    <xf numFmtId="44" fontId="0" fillId="0" borderId="44" xfId="1" applyFont="1" applyBorder="1"/>
    <xf numFmtId="44" fontId="0" fillId="5" borderId="26" xfId="1" applyFont="1" applyFill="1" applyBorder="1"/>
    <xf numFmtId="44" fontId="0" fillId="5" borderId="31" xfId="1" applyFont="1" applyFill="1" applyBorder="1"/>
    <xf numFmtId="0" fontId="0" fillId="5" borderId="0" xfId="0" applyFill="1" applyAlignment="1">
      <alignment horizontal="center"/>
    </xf>
    <xf numFmtId="44" fontId="0" fillId="0" borderId="16" xfId="1" applyFont="1" applyBorder="1"/>
    <xf numFmtId="44" fontId="0" fillId="0" borderId="39" xfId="1" applyFont="1" applyBorder="1"/>
    <xf numFmtId="44" fontId="0" fillId="6" borderId="39" xfId="1" applyFont="1" applyFill="1" applyBorder="1"/>
    <xf numFmtId="44" fontId="0" fillId="0" borderId="39" xfId="1" applyFont="1" applyFill="1" applyBorder="1"/>
    <xf numFmtId="0" fontId="12" fillId="0" borderId="0" xfId="0" applyFont="1" applyAlignment="1">
      <alignment vertical="center"/>
    </xf>
    <xf numFmtId="44" fontId="0" fillId="5" borderId="36" xfId="1" applyFont="1" applyFill="1" applyBorder="1"/>
    <xf numFmtId="44" fontId="0" fillId="0" borderId="16" xfId="1" applyFont="1" applyFill="1" applyBorder="1"/>
    <xf numFmtId="18" fontId="0" fillId="8" borderId="50" xfId="0" applyNumberFormat="1" applyFill="1" applyBorder="1" applyAlignment="1">
      <alignment vertical="center"/>
    </xf>
    <xf numFmtId="0" fontId="4" fillId="9" borderId="3" xfId="0" applyFont="1" applyFill="1" applyBorder="1" applyAlignment="1">
      <alignment horizontal="center" vertical="center"/>
    </xf>
    <xf numFmtId="20" fontId="0" fillId="5" borderId="0" xfId="0" applyNumberFormat="1" applyFill="1" applyAlignment="1">
      <alignment horizontal="center"/>
    </xf>
    <xf numFmtId="44" fontId="1" fillId="0" borderId="14" xfId="1" applyFont="1" applyBorder="1"/>
    <xf numFmtId="44" fontId="0" fillId="0" borderId="46" xfId="1" applyFont="1" applyFill="1" applyBorder="1"/>
    <xf numFmtId="49" fontId="15" fillId="17" borderId="51" xfId="0" applyNumberFormat="1" applyFont="1" applyFill="1" applyBorder="1" applyAlignment="1">
      <alignment horizontal="center" vertical="center"/>
    </xf>
    <xf numFmtId="0" fontId="15" fillId="18" borderId="51" xfId="0" applyFont="1" applyFill="1" applyBorder="1" applyAlignment="1">
      <alignment horizontal="left" vertical="center"/>
    </xf>
    <xf numFmtId="49" fontId="15" fillId="18" borderId="51" xfId="0" applyNumberFormat="1" applyFont="1" applyFill="1" applyBorder="1" applyAlignment="1">
      <alignment horizontal="left" vertical="center"/>
    </xf>
    <xf numFmtId="14" fontId="15" fillId="18" borderId="51" xfId="0" applyNumberFormat="1" applyFont="1" applyFill="1" applyBorder="1" applyAlignment="1">
      <alignment horizontal="left" vertical="center"/>
    </xf>
    <xf numFmtId="19" fontId="15" fillId="18" borderId="51" xfId="0" applyNumberFormat="1" applyFont="1" applyFill="1" applyBorder="1" applyAlignment="1">
      <alignment horizontal="left" vertical="center"/>
    </xf>
    <xf numFmtId="49" fontId="16" fillId="5" borderId="51" xfId="0" applyNumberFormat="1" applyFont="1" applyFill="1" applyBorder="1" applyAlignment="1">
      <alignment horizontal="center" vertical="center"/>
    </xf>
    <xf numFmtId="49" fontId="15" fillId="18" borderId="51" xfId="0" applyNumberFormat="1" applyFont="1" applyFill="1" applyBorder="1" applyAlignment="1">
      <alignment horizontal="center" vertical="center"/>
    </xf>
    <xf numFmtId="0" fontId="0" fillId="19" borderId="25" xfId="0" applyFill="1" applyBorder="1" applyAlignment="1">
      <alignment horizontal="center" vertical="center"/>
    </xf>
    <xf numFmtId="0" fontId="0" fillId="19" borderId="30" xfId="0" applyFill="1" applyBorder="1" applyAlignment="1">
      <alignment horizontal="center" vertical="center"/>
    </xf>
    <xf numFmtId="0" fontId="0" fillId="19" borderId="31" xfId="0" applyFill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0" fillId="20" borderId="0" xfId="0" applyFill="1" applyAlignment="1">
      <alignment horizontal="center"/>
    </xf>
    <xf numFmtId="0" fontId="0" fillId="9" borderId="0" xfId="0" applyFill="1"/>
    <xf numFmtId="0" fontId="4" fillId="0" borderId="44" xfId="0" applyFont="1" applyBorder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19" borderId="15" xfId="0" applyFill="1" applyBorder="1" applyAlignment="1">
      <alignment horizontal="center" vertical="center"/>
    </xf>
    <xf numFmtId="0" fontId="0" fillId="19" borderId="37" xfId="0" applyFill="1" applyBorder="1"/>
    <xf numFmtId="44" fontId="4" fillId="0" borderId="31" xfId="1" applyFont="1" applyBorder="1" applyAlignment="1"/>
    <xf numFmtId="0" fontId="0" fillId="3" borderId="0" xfId="0" applyFill="1" applyAlignment="1">
      <alignment horizontal="center"/>
    </xf>
    <xf numFmtId="166" fontId="0" fillId="11" borderId="37" xfId="0" applyNumberFormat="1" applyFill="1" applyBorder="1"/>
    <xf numFmtId="44" fontId="0" fillId="5" borderId="37" xfId="1" applyFont="1" applyFill="1" applyBorder="1"/>
    <xf numFmtId="44" fontId="1" fillId="0" borderId="39" xfId="1" applyFont="1" applyBorder="1"/>
    <xf numFmtId="44" fontId="3" fillId="0" borderId="37" xfId="1" applyFont="1" applyBorder="1"/>
    <xf numFmtId="44" fontId="1" fillId="6" borderId="39" xfId="1" applyFont="1" applyFill="1" applyBorder="1" applyAlignment="1">
      <alignment horizontal="center" vertical="center"/>
    </xf>
    <xf numFmtId="44" fontId="4" fillId="5" borderId="40" xfId="0" applyNumberFormat="1" applyFont="1" applyFill="1" applyBorder="1"/>
    <xf numFmtId="0" fontId="4" fillId="4" borderId="40" xfId="0" applyFont="1" applyFill="1" applyBorder="1" applyAlignment="1">
      <alignment horizontal="center"/>
    </xf>
    <xf numFmtId="14" fontId="0" fillId="19" borderId="31" xfId="0" applyNumberFormat="1" applyFill="1" applyBorder="1" applyAlignment="1">
      <alignment horizontal="center" vertical="center"/>
    </xf>
    <xf numFmtId="0" fontId="0" fillId="6" borderId="0" xfId="0" applyFill="1" applyAlignment="1">
      <alignment horizontal="center"/>
    </xf>
    <xf numFmtId="0" fontId="10" fillId="0" borderId="14" xfId="0" applyFont="1" applyBorder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10" fillId="0" borderId="45" xfId="0" applyFont="1" applyBorder="1" applyAlignment="1">
      <alignment horizontal="center" vertical="center"/>
    </xf>
    <xf numFmtId="0" fontId="12" fillId="13" borderId="1" xfId="0" applyFont="1" applyFill="1" applyBorder="1" applyAlignment="1">
      <alignment vertical="center"/>
    </xf>
    <xf numFmtId="0" fontId="12" fillId="13" borderId="2" xfId="0" applyFont="1" applyFill="1" applyBorder="1" applyAlignment="1">
      <alignment vertical="center"/>
    </xf>
    <xf numFmtId="0" fontId="12" fillId="13" borderId="4" xfId="0" applyFont="1" applyFill="1" applyBorder="1" applyAlignment="1">
      <alignment vertical="center"/>
    </xf>
    <xf numFmtId="0" fontId="12" fillId="13" borderId="15" xfId="0" applyFont="1" applyFill="1" applyBorder="1" applyAlignment="1">
      <alignment vertical="center"/>
    </xf>
    <xf numFmtId="0" fontId="12" fillId="13" borderId="16" xfId="0" applyFont="1" applyFill="1" applyBorder="1" applyAlignment="1">
      <alignment vertical="center"/>
    </xf>
    <xf numFmtId="0" fontId="12" fillId="13" borderId="39" xfId="0" applyFont="1" applyFill="1" applyBorder="1" applyAlignment="1">
      <alignment vertical="center"/>
    </xf>
    <xf numFmtId="166" fontId="0" fillId="11" borderId="36" xfId="0" applyNumberFormat="1" applyFill="1" applyBorder="1"/>
    <xf numFmtId="44" fontId="1" fillId="0" borderId="41" xfId="1" applyFont="1" applyBorder="1"/>
    <xf numFmtId="44" fontId="3" fillId="0" borderId="36" xfId="1" applyFont="1" applyBorder="1"/>
    <xf numFmtId="0" fontId="0" fillId="16" borderId="31" xfId="0" applyFill="1" applyBorder="1" applyAlignment="1">
      <alignment horizontal="center" vertical="center"/>
    </xf>
    <xf numFmtId="14" fontId="0" fillId="0" borderId="31" xfId="0" applyNumberFormat="1" applyBorder="1" applyAlignment="1">
      <alignment horizontal="center" vertical="center"/>
    </xf>
    <xf numFmtId="14" fontId="0" fillId="5" borderId="31" xfId="0" applyNumberFormat="1" applyFill="1" applyBorder="1" applyAlignment="1">
      <alignment horizontal="center" vertical="center"/>
    </xf>
    <xf numFmtId="14" fontId="0" fillId="0" borderId="45" xfId="0" applyNumberFormat="1" applyBorder="1" applyAlignment="1">
      <alignment horizontal="center" vertical="center"/>
    </xf>
    <xf numFmtId="14" fontId="4" fillId="19" borderId="31" xfId="0" applyNumberFormat="1" applyFont="1" applyFill="1" applyBorder="1" applyAlignment="1">
      <alignment horizontal="center" vertical="center"/>
    </xf>
    <xf numFmtId="14" fontId="4" fillId="19" borderId="36" xfId="0" applyNumberFormat="1" applyFont="1" applyFill="1" applyBorder="1" applyAlignment="1">
      <alignment horizontal="center" vertical="center"/>
    </xf>
    <xf numFmtId="20" fontId="0" fillId="6" borderId="0" xfId="0" applyNumberFormat="1" applyFill="1" applyAlignment="1">
      <alignment horizontal="center"/>
    </xf>
    <xf numFmtId="0" fontId="4" fillId="13" borderId="40" xfId="0" applyFont="1" applyFill="1" applyBorder="1" applyAlignment="1">
      <alignment horizontal="center" vertical="center" wrapText="1"/>
    </xf>
    <xf numFmtId="0" fontId="0" fillId="19" borderId="43" xfId="0" applyFill="1" applyBorder="1"/>
    <xf numFmtId="0" fontId="0" fillId="19" borderId="44" xfId="0" applyFill="1" applyBorder="1"/>
    <xf numFmtId="166" fontId="10" fillId="0" borderId="31" xfId="0" applyNumberFormat="1" applyFont="1" applyBorder="1" applyAlignment="1">
      <alignment horizontal="left" vertical="center" wrapText="1"/>
    </xf>
    <xf numFmtId="166" fontId="10" fillId="0" borderId="46" xfId="0" applyNumberFormat="1" applyFont="1" applyBorder="1" applyAlignment="1">
      <alignment horizontal="left" vertical="center" wrapText="1"/>
    </xf>
    <xf numFmtId="166" fontId="10" fillId="0" borderId="43" xfId="0" applyNumberFormat="1" applyFont="1" applyBorder="1" applyAlignment="1">
      <alignment horizontal="left" vertical="center" wrapText="1"/>
    </xf>
    <xf numFmtId="166" fontId="10" fillId="0" borderId="16" xfId="0" applyNumberFormat="1" applyFont="1" applyBorder="1" applyAlignment="1">
      <alignment horizontal="left" vertical="center" wrapText="1"/>
    </xf>
    <xf numFmtId="20" fontId="4" fillId="7" borderId="53" xfId="0" applyNumberFormat="1" applyFont="1" applyFill="1" applyBorder="1" applyAlignment="1">
      <alignment horizontal="center" vertical="center"/>
    </xf>
    <xf numFmtId="0" fontId="0" fillId="10" borderId="31" xfId="0" applyFill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5" borderId="30" xfId="0" applyFill="1" applyBorder="1" applyAlignment="1">
      <alignment horizontal="center" vertical="center"/>
    </xf>
    <xf numFmtId="0" fontId="0" fillId="19" borderId="31" xfId="0" applyFill="1" applyBorder="1"/>
    <xf numFmtId="44" fontId="0" fillId="5" borderId="31" xfId="1" applyFont="1" applyFill="1" applyBorder="1" applyAlignment="1">
      <alignment horizontal="center" vertical="center"/>
    </xf>
    <xf numFmtId="44" fontId="1" fillId="5" borderId="31" xfId="1" applyFont="1" applyFill="1" applyBorder="1" applyAlignment="1">
      <alignment horizontal="center" vertical="center"/>
    </xf>
    <xf numFmtId="166" fontId="8" fillId="14" borderId="37" xfId="0" applyNumberFormat="1" applyFont="1" applyFill="1" applyBorder="1"/>
    <xf numFmtId="0" fontId="0" fillId="19" borderId="36" xfId="0" applyFill="1" applyBorder="1" applyAlignment="1">
      <alignment horizontal="center" vertical="center"/>
    </xf>
    <xf numFmtId="0" fontId="4" fillId="4" borderId="19" xfId="0" applyFont="1" applyFill="1" applyBorder="1" applyAlignment="1">
      <alignment horizontal="center"/>
    </xf>
    <xf numFmtId="20" fontId="4" fillId="7" borderId="13" xfId="0" applyNumberFormat="1" applyFont="1" applyFill="1" applyBorder="1" applyAlignment="1">
      <alignment horizontal="center" vertical="center"/>
    </xf>
    <xf numFmtId="0" fontId="4" fillId="8" borderId="11" xfId="0" applyFont="1" applyFill="1" applyBorder="1" applyAlignment="1">
      <alignment horizontal="center" vertical="center"/>
    </xf>
    <xf numFmtId="0" fontId="4" fillId="9" borderId="54" xfId="0" applyFont="1" applyFill="1" applyBorder="1" applyAlignment="1">
      <alignment horizontal="center" vertical="center"/>
    </xf>
    <xf numFmtId="20" fontId="4" fillId="7" borderId="10" xfId="0" applyNumberFormat="1" applyFont="1" applyFill="1" applyBorder="1" applyAlignment="1">
      <alignment horizontal="center" vertical="center"/>
    </xf>
    <xf numFmtId="0" fontId="4" fillId="9" borderId="12" xfId="0" applyFont="1" applyFill="1" applyBorder="1" applyAlignment="1">
      <alignment horizontal="center" vertical="center"/>
    </xf>
    <xf numFmtId="166" fontId="0" fillId="11" borderId="42" xfId="0" applyNumberFormat="1" applyFill="1" applyBorder="1"/>
    <xf numFmtId="44" fontId="4" fillId="0" borderId="7" xfId="1" applyFont="1" applyBorder="1" applyAlignment="1"/>
    <xf numFmtId="0" fontId="4" fillId="4" borderId="40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164" fontId="9" fillId="0" borderId="27" xfId="0" applyNumberFormat="1" applyFont="1" applyBorder="1" applyAlignment="1">
      <alignment vertical="center"/>
    </xf>
    <xf numFmtId="164" fontId="9" fillId="0" borderId="55" xfId="0" applyNumberFormat="1" applyFont="1" applyBorder="1" applyAlignment="1">
      <alignment vertical="center"/>
    </xf>
    <xf numFmtId="164" fontId="9" fillId="0" borderId="29" xfId="0" applyNumberFormat="1" applyFont="1" applyBorder="1" applyAlignment="1">
      <alignment vertical="center"/>
    </xf>
    <xf numFmtId="164" fontId="9" fillId="0" borderId="52" xfId="0" applyNumberFormat="1" applyFont="1" applyBorder="1" applyAlignment="1">
      <alignment vertical="center"/>
    </xf>
    <xf numFmtId="0" fontId="0" fillId="19" borderId="31" xfId="0" applyFill="1" applyBorder="1" applyAlignment="1">
      <alignment vertical="center"/>
    </xf>
    <xf numFmtId="0" fontId="0" fillId="19" borderId="45" xfId="0" applyFill="1" applyBorder="1" applyAlignment="1">
      <alignment vertical="center"/>
    </xf>
    <xf numFmtId="0" fontId="10" fillId="0" borderId="26" xfId="0" applyFont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14" fontId="0" fillId="0" borderId="26" xfId="0" applyNumberFormat="1" applyBorder="1" applyAlignment="1">
      <alignment horizontal="center" vertical="center"/>
    </xf>
    <xf numFmtId="0" fontId="0" fillId="11" borderId="25" xfId="0" applyFill="1" applyBorder="1"/>
    <xf numFmtId="0" fontId="0" fillId="10" borderId="56" xfId="0" applyFill="1" applyBorder="1" applyAlignment="1">
      <alignment horizontal="center" vertical="center"/>
    </xf>
    <xf numFmtId="0" fontId="0" fillId="11" borderId="56" xfId="0" applyFill="1" applyBorder="1"/>
    <xf numFmtId="0" fontId="0" fillId="0" borderId="36" xfId="0" applyBorder="1" applyAlignment="1">
      <alignment horizontal="center" vertical="center"/>
    </xf>
    <xf numFmtId="14" fontId="0" fillId="0" borderId="36" xfId="0" applyNumberFormat="1" applyBorder="1" applyAlignment="1">
      <alignment horizontal="center" vertical="center"/>
    </xf>
    <xf numFmtId="0" fontId="0" fillId="16" borderId="26" xfId="0" applyFill="1" applyBorder="1" applyAlignment="1">
      <alignment horizontal="center" vertical="center"/>
    </xf>
    <xf numFmtId="0" fontId="0" fillId="16" borderId="45" xfId="0" applyFill="1" applyBorder="1" applyAlignment="1">
      <alignment horizontal="center" vertical="center"/>
    </xf>
    <xf numFmtId="0" fontId="4" fillId="6" borderId="14" xfId="0" applyFont="1" applyFill="1" applyBorder="1" applyAlignment="1">
      <alignment horizontal="center" vertical="center"/>
    </xf>
    <xf numFmtId="0" fontId="4" fillId="6" borderId="22" xfId="0" applyFont="1" applyFill="1" applyBorder="1" applyAlignment="1">
      <alignment horizontal="center" vertical="center"/>
    </xf>
    <xf numFmtId="0" fontId="0" fillId="10" borderId="57" xfId="0" applyFill="1" applyBorder="1" applyAlignment="1">
      <alignment horizontal="center" vertical="center"/>
    </xf>
    <xf numFmtId="44" fontId="4" fillId="0" borderId="26" xfId="1" applyFont="1" applyFill="1" applyBorder="1" applyAlignment="1">
      <alignment horizontal="center" vertical="center"/>
    </xf>
    <xf numFmtId="0" fontId="8" fillId="0" borderId="15" xfId="0" applyFont="1" applyBorder="1" applyAlignment="1">
      <alignment horizontal="center"/>
    </xf>
    <xf numFmtId="166" fontId="8" fillId="0" borderId="0" xfId="0" applyNumberFormat="1" applyFont="1"/>
    <xf numFmtId="44" fontId="4" fillId="0" borderId="0" xfId="0" applyNumberFormat="1" applyFont="1"/>
    <xf numFmtId="44" fontId="1" fillId="6" borderId="26" xfId="1" applyFont="1" applyFill="1" applyBorder="1" applyAlignment="1">
      <alignment horizontal="center" vertical="center"/>
    </xf>
    <xf numFmtId="44" fontId="1" fillId="6" borderId="31" xfId="1" applyFont="1" applyFill="1" applyBorder="1" applyAlignment="1">
      <alignment horizontal="center" vertical="center"/>
    </xf>
    <xf numFmtId="44" fontId="0" fillId="5" borderId="45" xfId="1" applyFont="1" applyFill="1" applyBorder="1" applyAlignment="1">
      <alignment horizontal="center" vertical="center"/>
    </xf>
    <xf numFmtId="44" fontId="4" fillId="0" borderId="45" xfId="1" applyFont="1" applyFill="1" applyBorder="1" applyAlignment="1">
      <alignment horizontal="center" vertical="center"/>
    </xf>
    <xf numFmtId="44" fontId="1" fillId="6" borderId="45" xfId="1" applyFont="1" applyFill="1" applyBorder="1" applyAlignment="1">
      <alignment horizontal="center" vertical="center"/>
    </xf>
    <xf numFmtId="16" fontId="8" fillId="4" borderId="40" xfId="0" applyNumberFormat="1" applyFont="1" applyFill="1" applyBorder="1" applyAlignment="1">
      <alignment horizontal="center" vertical="center"/>
    </xf>
    <xf numFmtId="0" fontId="8" fillId="4" borderId="8" xfId="2" applyFont="1" applyFill="1" applyBorder="1" applyAlignment="1">
      <alignment horizontal="center" vertical="center"/>
    </xf>
    <xf numFmtId="0" fontId="8" fillId="4" borderId="10" xfId="2" applyFont="1" applyFill="1" applyBorder="1" applyAlignment="1">
      <alignment horizontal="center" vertical="center"/>
    </xf>
    <xf numFmtId="0" fontId="8" fillId="4" borderId="13" xfId="2" applyFont="1" applyFill="1" applyBorder="1" applyAlignment="1">
      <alignment horizontal="center" vertical="center"/>
    </xf>
    <xf numFmtId="0" fontId="8" fillId="5" borderId="10" xfId="0" applyFont="1" applyFill="1" applyBorder="1" applyAlignment="1">
      <alignment horizontal="center" vertical="center"/>
    </xf>
    <xf numFmtId="0" fontId="8" fillId="4" borderId="13" xfId="0" applyFont="1" applyFill="1" applyBorder="1" applyAlignment="1">
      <alignment horizontal="center" vertical="center"/>
    </xf>
    <xf numFmtId="0" fontId="10" fillId="0" borderId="36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19" fontId="16" fillId="5" borderId="26" xfId="0" applyNumberFormat="1" applyFont="1" applyFill="1" applyBorder="1" applyAlignment="1">
      <alignment horizontal="center" vertical="center"/>
    </xf>
    <xf numFmtId="19" fontId="16" fillId="21" borderId="31" xfId="0" applyNumberFormat="1" applyFont="1" applyFill="1" applyBorder="1" applyAlignment="1">
      <alignment horizontal="center" vertical="center"/>
    </xf>
    <xf numFmtId="19" fontId="16" fillId="16" borderId="31" xfId="0" applyNumberFormat="1" applyFont="1" applyFill="1" applyBorder="1" applyAlignment="1">
      <alignment horizontal="center" vertical="center"/>
    </xf>
    <xf numFmtId="19" fontId="15" fillId="0" borderId="0" xfId="0" applyNumberFormat="1" applyFont="1" applyAlignment="1">
      <alignment horizontal="center" vertical="center"/>
    </xf>
    <xf numFmtId="19" fontId="17" fillId="0" borderId="0" xfId="0" applyNumberFormat="1" applyFont="1" applyAlignment="1">
      <alignment horizontal="center" vertical="center"/>
    </xf>
    <xf numFmtId="19" fontId="16" fillId="0" borderId="0" xfId="0" applyNumberFormat="1" applyFont="1" applyAlignment="1">
      <alignment horizontal="center" vertical="center"/>
    </xf>
    <xf numFmtId="19" fontId="15" fillId="21" borderId="0" xfId="0" applyNumberFormat="1" applyFont="1" applyFill="1" applyAlignment="1">
      <alignment horizontal="center" vertical="center"/>
    </xf>
    <xf numFmtId="19" fontId="15" fillId="16" borderId="0" xfId="0" applyNumberFormat="1" applyFont="1" applyFill="1" applyAlignment="1">
      <alignment horizontal="center" vertical="center"/>
    </xf>
    <xf numFmtId="19" fontId="15" fillId="4" borderId="0" xfId="0" applyNumberFormat="1" applyFont="1" applyFill="1" applyAlignment="1">
      <alignment horizontal="center" vertical="center"/>
    </xf>
    <xf numFmtId="19" fontId="17" fillId="4" borderId="26" xfId="0" applyNumberFormat="1" applyFont="1" applyFill="1" applyBorder="1" applyAlignment="1">
      <alignment horizontal="center" vertical="center"/>
    </xf>
    <xf numFmtId="19" fontId="15" fillId="4" borderId="26" xfId="0" applyNumberFormat="1" applyFont="1" applyFill="1" applyBorder="1" applyAlignment="1">
      <alignment horizontal="center" vertical="center"/>
    </xf>
    <xf numFmtId="19" fontId="15" fillId="4" borderId="31" xfId="0" applyNumberFormat="1" applyFont="1" applyFill="1" applyBorder="1" applyAlignment="1">
      <alignment horizontal="center" vertical="center"/>
    </xf>
    <xf numFmtId="19" fontId="17" fillId="4" borderId="31" xfId="0" applyNumberFormat="1" applyFont="1" applyFill="1" applyBorder="1" applyAlignment="1">
      <alignment horizontal="center" vertical="center"/>
    </xf>
    <xf numFmtId="19" fontId="15" fillId="4" borderId="45" xfId="0" applyNumberFormat="1" applyFont="1" applyFill="1" applyBorder="1" applyAlignment="1">
      <alignment horizontal="center" vertical="center"/>
    </xf>
    <xf numFmtId="0" fontId="0" fillId="11" borderId="31" xfId="0" applyFill="1" applyBorder="1" applyAlignment="1">
      <alignment vertical="center"/>
    </xf>
    <xf numFmtId="44" fontId="0" fillId="0" borderId="26" xfId="1" applyFont="1" applyBorder="1" applyAlignment="1">
      <alignment vertical="center"/>
    </xf>
    <xf numFmtId="44" fontId="0" fillId="5" borderId="26" xfId="0" applyNumberFormat="1" applyFill="1" applyBorder="1" applyAlignment="1">
      <alignment vertical="center"/>
    </xf>
    <xf numFmtId="166" fontId="0" fillId="0" borderId="26" xfId="0" applyNumberFormat="1" applyBorder="1" applyAlignment="1">
      <alignment vertical="center"/>
    </xf>
    <xf numFmtId="44" fontId="4" fillId="0" borderId="26" xfId="1" applyFont="1" applyBorder="1" applyAlignment="1">
      <alignment vertical="center"/>
    </xf>
    <xf numFmtId="44" fontId="0" fillId="0" borderId="26" xfId="1" applyFont="1" applyFill="1" applyBorder="1" applyAlignment="1">
      <alignment vertical="center"/>
    </xf>
    <xf numFmtId="0" fontId="0" fillId="0" borderId="0" xfId="0" applyAlignment="1">
      <alignment vertical="center"/>
    </xf>
    <xf numFmtId="0" fontId="0" fillId="6" borderId="31" xfId="0" applyFill="1" applyBorder="1" applyAlignment="1">
      <alignment vertical="center"/>
    </xf>
    <xf numFmtId="44" fontId="0" fillId="0" borderId="31" xfId="1" applyFont="1" applyBorder="1" applyAlignment="1">
      <alignment vertical="center"/>
    </xf>
    <xf numFmtId="166" fontId="0" fillId="0" borderId="31" xfId="0" applyNumberFormat="1" applyBorder="1" applyAlignment="1">
      <alignment vertical="center"/>
    </xf>
    <xf numFmtId="44" fontId="4" fillId="0" borderId="31" xfId="1" applyFont="1" applyBorder="1" applyAlignment="1">
      <alignment vertical="center"/>
    </xf>
    <xf numFmtId="44" fontId="0" fillId="5" borderId="31" xfId="1" applyFont="1" applyFill="1" applyBorder="1" applyAlignment="1">
      <alignment vertical="center"/>
    </xf>
    <xf numFmtId="166" fontId="0" fillId="12" borderId="31" xfId="0" applyNumberFormat="1" applyFill="1" applyBorder="1" applyAlignment="1">
      <alignment horizontal="center" vertical="center"/>
    </xf>
    <xf numFmtId="44" fontId="0" fillId="0" borderId="31" xfId="1" applyFont="1" applyFill="1" applyBorder="1" applyAlignment="1">
      <alignment vertical="center"/>
    </xf>
    <xf numFmtId="0" fontId="0" fillId="11" borderId="36" xfId="0" applyFill="1" applyBorder="1" applyAlignment="1">
      <alignment vertical="center"/>
    </xf>
    <xf numFmtId="44" fontId="0" fillId="0" borderId="45" xfId="1" applyFont="1" applyBorder="1" applyAlignment="1">
      <alignment vertical="center"/>
    </xf>
    <xf numFmtId="166" fontId="0" fillId="0" borderId="45" xfId="0" applyNumberFormat="1" applyBorder="1" applyAlignment="1">
      <alignment vertical="center"/>
    </xf>
    <xf numFmtId="44" fontId="4" fillId="0" borderId="45" xfId="1" applyFont="1" applyBorder="1" applyAlignment="1">
      <alignment vertical="center"/>
    </xf>
    <xf numFmtId="44" fontId="0" fillId="0" borderId="45" xfId="1" applyFont="1" applyFill="1" applyBorder="1" applyAlignment="1">
      <alignment vertical="center"/>
    </xf>
    <xf numFmtId="0" fontId="0" fillId="0" borderId="58" xfId="0" applyBorder="1" applyAlignment="1">
      <alignment horizontal="center" vertical="center"/>
    </xf>
    <xf numFmtId="14" fontId="0" fillId="0" borderId="58" xfId="0" applyNumberFormat="1" applyBorder="1" applyAlignment="1">
      <alignment horizontal="center" vertical="center"/>
    </xf>
    <xf numFmtId="0" fontId="0" fillId="11" borderId="57" xfId="0" applyFill="1" applyBorder="1"/>
    <xf numFmtId="0" fontId="10" fillId="0" borderId="42" xfId="0" applyFont="1" applyBorder="1" applyAlignment="1">
      <alignment horizontal="center" vertical="center"/>
    </xf>
    <xf numFmtId="14" fontId="0" fillId="10" borderId="56" xfId="0" applyNumberFormat="1" applyFill="1" applyBorder="1" applyAlignment="1">
      <alignment horizontal="center" vertical="center"/>
    </xf>
    <xf numFmtId="0" fontId="0" fillId="11" borderId="30" xfId="0" applyFill="1" applyBorder="1" applyAlignment="1">
      <alignment vertical="center"/>
    </xf>
    <xf numFmtId="0" fontId="0" fillId="6" borderId="30" xfId="0" applyFill="1" applyBorder="1" applyAlignment="1">
      <alignment vertical="center"/>
    </xf>
    <xf numFmtId="0" fontId="0" fillId="11" borderId="35" xfId="0" applyFill="1" applyBorder="1" applyAlignment="1">
      <alignment vertical="center"/>
    </xf>
    <xf numFmtId="0" fontId="0" fillId="0" borderId="40" xfId="0" applyBorder="1" applyAlignment="1">
      <alignment horizontal="center"/>
    </xf>
    <xf numFmtId="0" fontId="0" fillId="0" borderId="27" xfId="0" applyBorder="1" applyAlignment="1">
      <alignment horizontal="center"/>
    </xf>
    <xf numFmtId="20" fontId="0" fillId="0" borderId="28" xfId="0" applyNumberFormat="1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55" xfId="0" applyBorder="1" applyAlignment="1">
      <alignment horizontal="center"/>
    </xf>
    <xf numFmtId="0" fontId="0" fillId="0" borderId="50" xfId="0" applyBorder="1" applyAlignment="1">
      <alignment horizontal="center"/>
    </xf>
    <xf numFmtId="0" fontId="0" fillId="0" borderId="52" xfId="0" applyBorder="1" applyAlignment="1">
      <alignment horizontal="center"/>
    </xf>
    <xf numFmtId="18" fontId="0" fillId="0" borderId="33" xfId="0" applyNumberFormat="1" applyBorder="1" applyAlignment="1">
      <alignment horizontal="center"/>
    </xf>
    <xf numFmtId="44" fontId="4" fillId="6" borderId="31" xfId="1" applyFont="1" applyFill="1" applyBorder="1" applyAlignment="1">
      <alignment vertical="center"/>
    </xf>
    <xf numFmtId="166" fontId="8" fillId="6" borderId="38" xfId="0" applyNumberFormat="1" applyFont="1" applyFill="1" applyBorder="1"/>
    <xf numFmtId="44" fontId="4" fillId="6" borderId="58" xfId="1" applyFont="1" applyFill="1" applyBorder="1" applyAlignment="1">
      <alignment vertical="center"/>
    </xf>
    <xf numFmtId="44" fontId="4" fillId="5" borderId="31" xfId="1" applyFont="1" applyFill="1" applyBorder="1" applyAlignment="1">
      <alignment vertical="center"/>
    </xf>
    <xf numFmtId="44" fontId="4" fillId="6" borderId="40" xfId="0" applyNumberFormat="1" applyFont="1" applyFill="1" applyBorder="1"/>
    <xf numFmtId="0" fontId="0" fillId="16" borderId="58" xfId="0" applyFill="1" applyBorder="1" applyAlignment="1">
      <alignment horizontal="center" vertical="center"/>
    </xf>
    <xf numFmtId="0" fontId="0" fillId="19" borderId="58" xfId="0" applyFill="1" applyBorder="1" applyAlignment="1">
      <alignment vertical="center"/>
    </xf>
    <xf numFmtId="0" fontId="10" fillId="0" borderId="58" xfId="0" applyFont="1" applyBorder="1" applyAlignment="1">
      <alignment horizontal="center" vertical="center"/>
    </xf>
    <xf numFmtId="0" fontId="0" fillId="22" borderId="43" xfId="0" applyFill="1" applyBorder="1"/>
    <xf numFmtId="166" fontId="4" fillId="0" borderId="33" xfId="0" applyNumberFormat="1" applyFont="1" applyBorder="1"/>
    <xf numFmtId="44" fontId="4" fillId="0" borderId="33" xfId="0" applyNumberFormat="1" applyFont="1" applyBorder="1"/>
    <xf numFmtId="0" fontId="0" fillId="5" borderId="26" xfId="0" applyFill="1" applyBorder="1"/>
    <xf numFmtId="0" fontId="0" fillId="5" borderId="31" xfId="0" applyFill="1" applyBorder="1"/>
    <xf numFmtId="0" fontId="0" fillId="5" borderId="45" xfId="0" applyFill="1" applyBorder="1"/>
    <xf numFmtId="44" fontId="4" fillId="0" borderId="37" xfId="1" applyFont="1" applyBorder="1" applyAlignment="1">
      <alignment vertical="center"/>
    </xf>
    <xf numFmtId="166" fontId="0" fillId="12" borderId="31" xfId="0" applyNumberFormat="1" applyFill="1" applyBorder="1" applyAlignment="1">
      <alignment horizontal="center" vertical="center"/>
    </xf>
    <xf numFmtId="0" fontId="12" fillId="13" borderId="17" xfId="0" applyFont="1" applyFill="1" applyBorder="1" applyAlignment="1">
      <alignment horizontal="center" vertical="center"/>
    </xf>
    <xf numFmtId="0" fontId="12" fillId="13" borderId="18" xfId="0" applyFont="1" applyFill="1" applyBorder="1" applyAlignment="1">
      <alignment horizontal="center" vertical="center"/>
    </xf>
    <xf numFmtId="0" fontId="12" fillId="13" borderId="19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15" xfId="0" applyFill="1" applyBorder="1" applyAlignment="1">
      <alignment horizontal="center"/>
    </xf>
    <xf numFmtId="0" fontId="0" fillId="3" borderId="16" xfId="0" applyFill="1" applyBorder="1" applyAlignment="1">
      <alignment horizontal="center"/>
    </xf>
    <xf numFmtId="164" fontId="6" fillId="0" borderId="3" xfId="0" applyNumberFormat="1" applyFont="1" applyBorder="1" applyAlignment="1">
      <alignment horizontal="center"/>
    </xf>
    <xf numFmtId="164" fontId="6" fillId="0" borderId="2" xfId="0" applyNumberFormat="1" applyFont="1" applyBorder="1" applyAlignment="1">
      <alignment horizontal="center"/>
    </xf>
    <xf numFmtId="164" fontId="6" fillId="0" borderId="4" xfId="0" applyNumberFormat="1" applyFont="1" applyBorder="1" applyAlignment="1">
      <alignment horizontal="center"/>
    </xf>
    <xf numFmtId="164" fontId="6" fillId="0" borderId="6" xfId="0" applyNumberFormat="1" applyFont="1" applyBorder="1" applyAlignment="1">
      <alignment horizontal="center"/>
    </xf>
    <xf numFmtId="164" fontId="6" fillId="0" borderId="0" xfId="0" applyNumberFormat="1" applyFont="1" applyAlignment="1">
      <alignment horizontal="center"/>
    </xf>
    <xf numFmtId="164" fontId="6" fillId="0" borderId="7" xfId="0" applyNumberFormat="1" applyFont="1" applyBorder="1" applyAlignment="1">
      <alignment horizontal="center"/>
    </xf>
    <xf numFmtId="19" fontId="16" fillId="22" borderId="30" xfId="0" applyNumberFormat="1" applyFont="1" applyFill="1" applyBorder="1" applyAlignment="1">
      <alignment horizontal="center" vertical="center"/>
    </xf>
    <xf numFmtId="19" fontId="16" fillId="22" borderId="43" xfId="0" applyNumberFormat="1" applyFont="1" applyFill="1" applyBorder="1" applyAlignment="1">
      <alignment horizontal="center" vertical="center"/>
    </xf>
    <xf numFmtId="19" fontId="16" fillId="22" borderId="22" xfId="0" applyNumberFormat="1" applyFont="1" applyFill="1" applyBorder="1" applyAlignment="1">
      <alignment horizontal="center" vertical="center"/>
    </xf>
    <xf numFmtId="16" fontId="8" fillId="4" borderId="17" xfId="0" applyNumberFormat="1" applyFont="1" applyFill="1" applyBorder="1" applyAlignment="1">
      <alignment horizontal="center" vertical="center"/>
    </xf>
    <xf numFmtId="16" fontId="8" fillId="4" borderId="18" xfId="0" applyNumberFormat="1" applyFont="1" applyFill="1" applyBorder="1" applyAlignment="1">
      <alignment horizontal="center" vertical="center"/>
    </xf>
    <xf numFmtId="16" fontId="8" fillId="4" borderId="19" xfId="0" applyNumberFormat="1" applyFont="1" applyFill="1" applyBorder="1" applyAlignment="1">
      <alignment horizontal="center" vertical="center"/>
    </xf>
    <xf numFmtId="0" fontId="4" fillId="19" borderId="23" xfId="0" applyFont="1" applyFill="1" applyBorder="1" applyAlignment="1">
      <alignment horizontal="center" vertical="center" wrapText="1"/>
    </xf>
    <xf numFmtId="0" fontId="4" fillId="19" borderId="42" xfId="0" applyFont="1" applyFill="1" applyBorder="1" applyAlignment="1">
      <alignment horizontal="center" vertical="center" wrapText="1"/>
    </xf>
    <xf numFmtId="0" fontId="4" fillId="19" borderId="37" xfId="0" applyFont="1" applyFill="1" applyBorder="1" applyAlignment="1">
      <alignment horizontal="center" vertical="center" wrapText="1"/>
    </xf>
    <xf numFmtId="164" fontId="9" fillId="5" borderId="57" xfId="0" applyNumberFormat="1" applyFont="1" applyFill="1" applyBorder="1" applyAlignment="1">
      <alignment horizontal="center" vertical="center"/>
    </xf>
    <xf numFmtId="164" fontId="9" fillId="5" borderId="59" xfId="0" applyNumberFormat="1" applyFont="1" applyFill="1" applyBorder="1" applyAlignment="1">
      <alignment horizontal="center" vertical="center"/>
    </xf>
    <xf numFmtId="164" fontId="9" fillId="5" borderId="24" xfId="0" applyNumberFormat="1" applyFont="1" applyFill="1" applyBorder="1" applyAlignment="1">
      <alignment horizontal="center" vertical="center"/>
    </xf>
    <xf numFmtId="0" fontId="0" fillId="3" borderId="4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3" borderId="39" xfId="0" applyFill="1" applyBorder="1" applyAlignment="1">
      <alignment horizontal="center"/>
    </xf>
    <xf numFmtId="0" fontId="7" fillId="4" borderId="10" xfId="2" applyFont="1" applyFill="1" applyBorder="1" applyAlignment="1">
      <alignment horizontal="center" vertical="center"/>
    </xf>
    <xf numFmtId="0" fontId="7" fillId="4" borderId="11" xfId="2" applyFont="1" applyFill="1" applyBorder="1" applyAlignment="1">
      <alignment horizontal="center" vertical="center"/>
    </xf>
    <xf numFmtId="0" fontId="7" fillId="4" borderId="12" xfId="2" applyFont="1" applyFill="1" applyBorder="1" applyAlignment="1">
      <alignment horizontal="center" vertical="center"/>
    </xf>
    <xf numFmtId="0" fontId="7" fillId="4" borderId="13" xfId="2" applyFont="1" applyFill="1" applyBorder="1" applyAlignment="1">
      <alignment horizontal="center" vertical="center"/>
    </xf>
    <xf numFmtId="0" fontId="7" fillId="5" borderId="13" xfId="0" applyFont="1" applyFill="1" applyBorder="1" applyAlignment="1">
      <alignment horizontal="center" vertical="center"/>
    </xf>
    <xf numFmtId="0" fontId="7" fillId="5" borderId="11" xfId="0" applyFont="1" applyFill="1" applyBorder="1" applyAlignment="1">
      <alignment horizontal="center" vertical="center"/>
    </xf>
    <xf numFmtId="0" fontId="7" fillId="5" borderId="12" xfId="0" applyFont="1" applyFill="1" applyBorder="1" applyAlignment="1">
      <alignment horizontal="center" vertical="center"/>
    </xf>
    <xf numFmtId="0" fontId="7" fillId="4" borderId="13" xfId="0" applyFont="1" applyFill="1" applyBorder="1" applyAlignment="1">
      <alignment horizontal="center" vertical="center"/>
    </xf>
    <xf numFmtId="0" fontId="7" fillId="4" borderId="11" xfId="0" applyFont="1" applyFill="1" applyBorder="1" applyAlignment="1">
      <alignment horizontal="center" vertical="center"/>
    </xf>
    <xf numFmtId="0" fontId="7" fillId="4" borderId="12" xfId="0" applyFont="1" applyFill="1" applyBorder="1" applyAlignment="1">
      <alignment horizontal="center" vertical="center"/>
    </xf>
    <xf numFmtId="0" fontId="4" fillId="6" borderId="14" xfId="0" applyFont="1" applyFill="1" applyBorder="1" applyAlignment="1">
      <alignment horizontal="center" vertical="center"/>
    </xf>
    <xf numFmtId="0" fontId="4" fillId="6" borderId="22" xfId="0" applyFont="1" applyFill="1" applyBorder="1" applyAlignment="1">
      <alignment horizontal="center" vertical="center"/>
    </xf>
    <xf numFmtId="0" fontId="4" fillId="6" borderId="24" xfId="0" applyFont="1" applyFill="1" applyBorder="1" applyAlignment="1">
      <alignment horizontal="center" vertical="center"/>
    </xf>
    <xf numFmtId="0" fontId="0" fillId="0" borderId="23" xfId="0" applyBorder="1" applyAlignment="1">
      <alignment horizontal="center" vertical="center" wrapText="1"/>
    </xf>
    <xf numFmtId="0" fontId="0" fillId="0" borderId="42" xfId="0" applyBorder="1" applyAlignment="1">
      <alignment horizontal="center" vertical="center" wrapText="1"/>
    </xf>
    <xf numFmtId="164" fontId="9" fillId="5" borderId="30" xfId="0" applyNumberFormat="1" applyFont="1" applyFill="1" applyBorder="1" applyAlignment="1">
      <alignment horizontal="center" vertical="center"/>
    </xf>
    <xf numFmtId="164" fontId="9" fillId="5" borderId="43" xfId="0" applyNumberFormat="1" applyFont="1" applyFill="1" applyBorder="1" applyAlignment="1">
      <alignment horizontal="center" vertical="center"/>
    </xf>
    <xf numFmtId="164" fontId="9" fillId="5" borderId="22" xfId="0" applyNumberFormat="1" applyFont="1" applyFill="1" applyBorder="1" applyAlignment="1">
      <alignment horizontal="center" vertical="center"/>
    </xf>
    <xf numFmtId="164" fontId="9" fillId="21" borderId="30" xfId="0" applyNumberFormat="1" applyFont="1" applyFill="1" applyBorder="1" applyAlignment="1">
      <alignment horizontal="center" vertical="center"/>
    </xf>
    <xf numFmtId="164" fontId="9" fillId="21" borderId="43" xfId="0" applyNumberFormat="1" applyFont="1" applyFill="1" applyBorder="1" applyAlignment="1">
      <alignment horizontal="center" vertical="center"/>
    </xf>
    <xf numFmtId="164" fontId="9" fillId="21" borderId="22" xfId="0" applyNumberFormat="1" applyFont="1" applyFill="1" applyBorder="1" applyAlignment="1">
      <alignment horizontal="center" vertical="center"/>
    </xf>
    <xf numFmtId="164" fontId="13" fillId="16" borderId="30" xfId="0" applyNumberFormat="1" applyFont="1" applyFill="1" applyBorder="1" applyAlignment="1">
      <alignment horizontal="center" vertical="center"/>
    </xf>
    <xf numFmtId="164" fontId="13" fillId="16" borderId="43" xfId="0" applyNumberFormat="1" applyFont="1" applyFill="1" applyBorder="1" applyAlignment="1">
      <alignment horizontal="center" vertical="center"/>
    </xf>
    <xf numFmtId="164" fontId="13" fillId="16" borderId="22" xfId="0" applyNumberFormat="1" applyFont="1" applyFill="1" applyBorder="1" applyAlignment="1">
      <alignment horizontal="center" vertical="center"/>
    </xf>
  </cellXfs>
  <cellStyles count="3">
    <cellStyle name="Bueno" xfId="2" builtinId="26"/>
    <cellStyle name="Moneda" xfId="1" builtinId="4"/>
    <cellStyle name="Normal" xfId="0" builtinId="0"/>
  </cellStyles>
  <dxfs count="6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476249</xdr:colOff>
      <xdr:row>0</xdr:row>
      <xdr:rowOff>76200</xdr:rowOff>
    </xdr:from>
    <xdr:ext cx="2019301" cy="1171575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16439315-9A6A-4C4E-BB77-638B44944752}"/>
            </a:ext>
          </a:extLst>
        </xdr:cNvPr>
        <xdr:cNvSpPr/>
      </xdr:nvSpPr>
      <xdr:spPr>
        <a:xfrm>
          <a:off x="752474" y="76200"/>
          <a:ext cx="2019301" cy="1171575"/>
        </a:xfrm>
        <a:prstGeom prst="rect">
          <a:avLst/>
        </a:prstGeom>
        <a:blipFill dpi="0" rotWithShape="1">
          <a:blip xmlns:r="http://schemas.openxmlformats.org/officeDocument/2006/relationships" r:embed="rId1">
            <a:alphaModFix/>
          </a:blip>
          <a:srcRect/>
          <a:stretch>
            <a:fillRect/>
          </a:stretch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476249</xdr:colOff>
      <xdr:row>0</xdr:row>
      <xdr:rowOff>76201</xdr:rowOff>
    </xdr:from>
    <xdr:ext cx="2028826" cy="72390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B0BEA96C-3EBA-4ED1-B22D-FBEE5740C2E1}"/>
            </a:ext>
          </a:extLst>
        </xdr:cNvPr>
        <xdr:cNvSpPr/>
      </xdr:nvSpPr>
      <xdr:spPr>
        <a:xfrm>
          <a:off x="1743074" y="76201"/>
          <a:ext cx="2028826" cy="723900"/>
        </a:xfrm>
        <a:prstGeom prst="rect">
          <a:avLst/>
        </a:prstGeom>
        <a:blipFill dpi="0" rotWithShape="1">
          <a:blip xmlns:r="http://schemas.openxmlformats.org/officeDocument/2006/relationships" r:embed="rId1">
            <a:alphaModFix/>
          </a:blip>
          <a:srcRect/>
          <a:stretch>
            <a:fillRect/>
          </a:stretch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1019174</xdr:colOff>
      <xdr:row>0</xdr:row>
      <xdr:rowOff>19050</xdr:rowOff>
    </xdr:from>
    <xdr:ext cx="1781176" cy="714375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EA6168FE-B0DD-4799-AB5F-DA573B994A95}"/>
            </a:ext>
          </a:extLst>
        </xdr:cNvPr>
        <xdr:cNvSpPr/>
      </xdr:nvSpPr>
      <xdr:spPr>
        <a:xfrm>
          <a:off x="1019174" y="19050"/>
          <a:ext cx="1781176" cy="714375"/>
        </a:xfrm>
        <a:prstGeom prst="rect">
          <a:avLst/>
        </a:prstGeom>
        <a:blipFill dpi="0" rotWithShape="1">
          <a:blip xmlns:r="http://schemas.openxmlformats.org/officeDocument/2006/relationships" r:embed="rId1">
            <a:alphaModFix/>
          </a:blip>
          <a:srcRect/>
          <a:stretch>
            <a:fillRect/>
          </a:stretch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94D708-3E60-4803-B978-DFAB238CA9C2}">
  <dimension ref="A2:V75"/>
  <sheetViews>
    <sheetView topLeftCell="D1" workbookViewId="0">
      <selection activeCell="E26" sqref="E26"/>
    </sheetView>
  </sheetViews>
  <sheetFormatPr baseColWidth="10" defaultRowHeight="15" x14ac:dyDescent="0.25"/>
  <cols>
    <col min="1" max="1" width="10.7109375" bestFit="1" customWidth="1"/>
    <col min="2" max="2" width="4.42578125" bestFit="1" customWidth="1"/>
    <col min="3" max="3" width="63.140625" bestFit="1" customWidth="1"/>
    <col min="4" max="4" width="10.7109375" bestFit="1" customWidth="1"/>
    <col min="5" max="5" width="16.7109375" bestFit="1" customWidth="1"/>
    <col min="6" max="6" width="6" bestFit="1" customWidth="1"/>
    <col min="7" max="7" width="8" bestFit="1" customWidth="1"/>
    <col min="8" max="8" width="14.85546875" bestFit="1" customWidth="1"/>
    <col min="9" max="9" width="8.7109375" bestFit="1" customWidth="1"/>
    <col min="10" max="10" width="8.28515625" bestFit="1" customWidth="1"/>
    <col min="11" max="11" width="21.7109375" bestFit="1" customWidth="1"/>
    <col min="12" max="12" width="20.28515625" bestFit="1" customWidth="1"/>
    <col min="13" max="14" width="10.85546875" bestFit="1" customWidth="1"/>
    <col min="15" max="15" width="43.42578125" bestFit="1" customWidth="1"/>
    <col min="16" max="16" width="9.42578125" bestFit="1" customWidth="1"/>
    <col min="17" max="17" width="9.5703125" bestFit="1" customWidth="1"/>
    <col min="18" max="18" width="11.140625" bestFit="1" customWidth="1"/>
    <col min="19" max="19" width="11" bestFit="1" customWidth="1"/>
  </cols>
  <sheetData>
    <row r="2" spans="1:19" ht="30" x14ac:dyDescent="0.25">
      <c r="A2" s="64" t="s">
        <v>31</v>
      </c>
      <c r="B2" s="65" t="s">
        <v>187</v>
      </c>
      <c r="C2" s="65" t="s">
        <v>32</v>
      </c>
      <c r="D2" s="66" t="s">
        <v>33</v>
      </c>
      <c r="E2" s="66" t="s">
        <v>34</v>
      </c>
      <c r="F2" s="67" t="s">
        <v>35</v>
      </c>
      <c r="G2" s="67" t="s">
        <v>36</v>
      </c>
      <c r="H2" s="65" t="s">
        <v>37</v>
      </c>
      <c r="I2" s="68" t="s">
        <v>38</v>
      </c>
      <c r="J2" s="69" t="s">
        <v>39</v>
      </c>
      <c r="K2" s="68" t="s">
        <v>40</v>
      </c>
      <c r="L2" s="65" t="s">
        <v>15</v>
      </c>
      <c r="M2" s="65" t="s">
        <v>15</v>
      </c>
      <c r="N2" s="65" t="s">
        <v>15</v>
      </c>
      <c r="O2" s="65" t="s">
        <v>15</v>
      </c>
      <c r="P2" s="70" t="s">
        <v>41</v>
      </c>
      <c r="Q2" s="70" t="s">
        <v>42</v>
      </c>
      <c r="R2" s="70" t="s">
        <v>18</v>
      </c>
      <c r="S2" s="66" t="s">
        <v>151</v>
      </c>
    </row>
    <row r="3" spans="1:19" x14ac:dyDescent="0.25">
      <c r="A3" s="71">
        <v>25878</v>
      </c>
      <c r="B3" s="25"/>
      <c r="C3" s="25" t="s">
        <v>190</v>
      </c>
      <c r="D3" s="72">
        <v>45799</v>
      </c>
      <c r="E3" s="25"/>
      <c r="F3" s="25"/>
      <c r="G3" s="25"/>
      <c r="H3" s="25"/>
      <c r="I3" s="25" t="s">
        <v>55</v>
      </c>
      <c r="J3" s="25">
        <v>8</v>
      </c>
      <c r="K3" s="25" t="s">
        <v>153</v>
      </c>
      <c r="L3" s="93" t="s">
        <v>75</v>
      </c>
      <c r="M3" s="25"/>
      <c r="N3" s="25"/>
      <c r="O3" s="25"/>
      <c r="P3" s="24">
        <v>0.4375</v>
      </c>
      <c r="Q3" s="24">
        <v>0.70833333333333337</v>
      </c>
      <c r="R3" s="24">
        <f t="shared" ref="R3:R34" si="0">+Q3-P3</f>
        <v>0.27083333333333337</v>
      </c>
      <c r="S3" s="72" t="s">
        <v>104</v>
      </c>
    </row>
    <row r="4" spans="1:19" x14ac:dyDescent="0.25">
      <c r="A4" s="71">
        <v>25880</v>
      </c>
      <c r="B4" s="25"/>
      <c r="C4" s="25" t="s">
        <v>73</v>
      </c>
      <c r="D4" s="72">
        <v>45799</v>
      </c>
      <c r="E4" s="25"/>
      <c r="F4" s="25"/>
      <c r="G4" s="25"/>
      <c r="H4" s="25"/>
      <c r="I4" s="25" t="s">
        <v>55</v>
      </c>
      <c r="J4" s="25">
        <v>7</v>
      </c>
      <c r="K4" s="25" t="s">
        <v>68</v>
      </c>
      <c r="L4" s="25" t="s">
        <v>225</v>
      </c>
      <c r="M4" s="25" t="s">
        <v>67</v>
      </c>
      <c r="N4" s="25" t="s">
        <v>81</v>
      </c>
      <c r="O4" s="25" t="s">
        <v>226</v>
      </c>
      <c r="P4" s="24">
        <v>0.33333333333333331</v>
      </c>
      <c r="Q4" s="24">
        <v>0.66666666666666663</v>
      </c>
      <c r="R4" s="24">
        <f t="shared" si="0"/>
        <v>0.33333333333333331</v>
      </c>
      <c r="S4" s="72"/>
    </row>
    <row r="5" spans="1:19" x14ac:dyDescent="0.25">
      <c r="A5" s="71">
        <v>25879</v>
      </c>
      <c r="B5" s="25"/>
      <c r="C5" s="25" t="s">
        <v>190</v>
      </c>
      <c r="D5" s="72">
        <v>45799</v>
      </c>
      <c r="E5" s="25"/>
      <c r="F5" s="25"/>
      <c r="G5" s="25"/>
      <c r="H5" s="25"/>
      <c r="I5" s="25" t="s">
        <v>54</v>
      </c>
      <c r="J5" s="25">
        <v>1</v>
      </c>
      <c r="K5" s="25" t="s">
        <v>61</v>
      </c>
      <c r="L5" s="25" t="s">
        <v>76</v>
      </c>
      <c r="M5" s="25"/>
      <c r="N5" s="25"/>
      <c r="O5" s="25"/>
      <c r="P5" s="24">
        <v>0.4375</v>
      </c>
      <c r="Q5" s="24">
        <v>0.70833333333333337</v>
      </c>
      <c r="R5" s="24">
        <f t="shared" si="0"/>
        <v>0.27083333333333337</v>
      </c>
      <c r="S5" s="72"/>
    </row>
    <row r="6" spans="1:19" x14ac:dyDescent="0.25">
      <c r="A6" s="71">
        <v>25868</v>
      </c>
      <c r="B6" s="25"/>
      <c r="C6" s="25" t="s">
        <v>60</v>
      </c>
      <c r="D6" s="72">
        <v>45799</v>
      </c>
      <c r="E6" s="25" t="s">
        <v>35</v>
      </c>
      <c r="F6" s="25">
        <v>16400</v>
      </c>
      <c r="G6" s="25"/>
      <c r="H6" s="25" t="s">
        <v>45</v>
      </c>
      <c r="I6" s="25" t="s">
        <v>44</v>
      </c>
      <c r="J6" s="25">
        <v>6</v>
      </c>
      <c r="K6" s="25" t="s">
        <v>69</v>
      </c>
      <c r="L6" s="25"/>
      <c r="M6" s="25"/>
      <c r="N6" s="25"/>
      <c r="O6" s="25"/>
      <c r="P6" s="24">
        <v>0.33888888888888885</v>
      </c>
      <c r="Q6" s="24">
        <v>0.42430555555555555</v>
      </c>
      <c r="R6" s="24">
        <f t="shared" si="0"/>
        <v>8.5416666666666696E-2</v>
      </c>
      <c r="S6" s="72"/>
    </row>
    <row r="7" spans="1:19" x14ac:dyDescent="0.25">
      <c r="A7" s="71">
        <v>25869</v>
      </c>
      <c r="B7" s="25"/>
      <c r="C7" s="25" t="s">
        <v>60</v>
      </c>
      <c r="D7" s="72">
        <v>45799</v>
      </c>
      <c r="E7" s="25" t="s">
        <v>35</v>
      </c>
      <c r="F7" s="25">
        <v>16530</v>
      </c>
      <c r="G7" s="25"/>
      <c r="H7" s="25" t="s">
        <v>45</v>
      </c>
      <c r="I7" s="25" t="s">
        <v>44</v>
      </c>
      <c r="J7" s="25">
        <v>6</v>
      </c>
      <c r="K7" s="25" t="s">
        <v>69</v>
      </c>
      <c r="L7" s="25"/>
      <c r="M7" s="25"/>
      <c r="N7" s="25"/>
      <c r="O7" s="25"/>
      <c r="P7" s="24">
        <v>0.71805555555555556</v>
      </c>
      <c r="Q7" s="24">
        <v>0.77222222222222225</v>
      </c>
      <c r="R7" s="24">
        <f t="shared" si="0"/>
        <v>5.4166666666666696E-2</v>
      </c>
      <c r="S7" s="72" t="s">
        <v>151</v>
      </c>
    </row>
    <row r="8" spans="1:19" x14ac:dyDescent="0.25">
      <c r="A8" s="71">
        <v>25875</v>
      </c>
      <c r="B8" s="25"/>
      <c r="C8" s="25" t="s">
        <v>65</v>
      </c>
      <c r="D8" s="72">
        <v>45799</v>
      </c>
      <c r="E8" s="25" t="s">
        <v>35</v>
      </c>
      <c r="F8" s="25">
        <v>8000</v>
      </c>
      <c r="G8" s="25"/>
      <c r="H8" s="25"/>
      <c r="I8" s="25" t="s">
        <v>44</v>
      </c>
      <c r="J8" s="25">
        <v>3</v>
      </c>
      <c r="K8" s="25" t="s">
        <v>236</v>
      </c>
      <c r="L8" s="25" t="s">
        <v>236</v>
      </c>
      <c r="M8" s="25"/>
      <c r="N8" s="25"/>
      <c r="O8" s="25"/>
      <c r="P8" s="24">
        <v>0.41666666666666669</v>
      </c>
      <c r="Q8" s="24">
        <v>0.45416666666666666</v>
      </c>
      <c r="R8" s="24">
        <f t="shared" si="0"/>
        <v>3.7499999999999978E-2</v>
      </c>
      <c r="S8" s="72"/>
    </row>
    <row r="9" spans="1:19" x14ac:dyDescent="0.25">
      <c r="A9" s="71">
        <v>25876</v>
      </c>
      <c r="B9" s="25"/>
      <c r="C9" s="25" t="s">
        <v>57</v>
      </c>
      <c r="D9" s="72">
        <v>45799</v>
      </c>
      <c r="E9" s="25" t="s">
        <v>35</v>
      </c>
      <c r="F9" s="25">
        <v>15000</v>
      </c>
      <c r="G9" s="25"/>
      <c r="H9" s="25"/>
      <c r="I9" s="25" t="s">
        <v>44</v>
      </c>
      <c r="J9" s="25">
        <v>5</v>
      </c>
      <c r="K9" s="25" t="s">
        <v>46</v>
      </c>
      <c r="L9" s="25"/>
      <c r="M9" s="25"/>
      <c r="N9" s="25"/>
      <c r="O9" s="25"/>
      <c r="P9" s="24">
        <v>0.35416666666666669</v>
      </c>
      <c r="Q9" s="24">
        <v>0.39583333333333331</v>
      </c>
      <c r="R9" s="24">
        <f t="shared" si="0"/>
        <v>4.166666666666663E-2</v>
      </c>
      <c r="S9" s="72"/>
    </row>
    <row r="10" spans="1:19" x14ac:dyDescent="0.25">
      <c r="A10" s="71">
        <v>25881</v>
      </c>
      <c r="B10" s="25"/>
      <c r="C10" s="25" t="s">
        <v>57</v>
      </c>
      <c r="D10" s="72">
        <v>45799</v>
      </c>
      <c r="E10" s="25"/>
      <c r="F10" s="25"/>
      <c r="G10" s="25"/>
      <c r="H10" s="25"/>
      <c r="I10" s="25" t="s">
        <v>44</v>
      </c>
      <c r="J10" s="93"/>
      <c r="K10" s="25" t="s">
        <v>219</v>
      </c>
      <c r="L10" s="25" t="s">
        <v>227</v>
      </c>
      <c r="M10" s="25"/>
      <c r="N10" s="25"/>
      <c r="O10" s="25"/>
      <c r="P10" s="24">
        <v>0.61805555555555558</v>
      </c>
      <c r="Q10" s="24">
        <v>0.6430555555555556</v>
      </c>
      <c r="R10" s="24">
        <f t="shared" si="0"/>
        <v>2.5000000000000022E-2</v>
      </c>
      <c r="S10" s="72"/>
    </row>
    <row r="11" spans="1:19" x14ac:dyDescent="0.25">
      <c r="A11" s="71">
        <v>25896</v>
      </c>
      <c r="B11" s="25"/>
      <c r="C11" s="25" t="s">
        <v>102</v>
      </c>
      <c r="D11" s="72">
        <v>45800</v>
      </c>
      <c r="E11" s="25"/>
      <c r="F11" s="25"/>
      <c r="G11" s="25"/>
      <c r="H11" s="25"/>
      <c r="I11" s="25" t="s">
        <v>55</v>
      </c>
      <c r="J11" s="93"/>
      <c r="K11" s="25" t="s">
        <v>68</v>
      </c>
      <c r="L11" s="25" t="s">
        <v>78</v>
      </c>
      <c r="M11" s="25" t="s">
        <v>77</v>
      </c>
      <c r="N11" s="25" t="s">
        <v>70</v>
      </c>
      <c r="O11" s="25" t="s">
        <v>67</v>
      </c>
      <c r="P11" s="24">
        <v>0.33333333333333331</v>
      </c>
      <c r="Q11" s="24">
        <v>0.75</v>
      </c>
      <c r="R11" s="24">
        <f t="shared" si="0"/>
        <v>0.41666666666666669</v>
      </c>
      <c r="S11" s="72"/>
    </row>
    <row r="12" spans="1:19" x14ac:dyDescent="0.25">
      <c r="A12" s="71">
        <v>25897</v>
      </c>
      <c r="B12" s="25"/>
      <c r="C12" s="25" t="s">
        <v>91</v>
      </c>
      <c r="D12" s="72">
        <v>45800</v>
      </c>
      <c r="E12" s="25"/>
      <c r="F12" s="25"/>
      <c r="G12" s="25"/>
      <c r="H12" s="25"/>
      <c r="I12" s="25" t="s">
        <v>55</v>
      </c>
      <c r="J12" s="25">
        <v>2</v>
      </c>
      <c r="K12" s="25" t="s">
        <v>56</v>
      </c>
      <c r="L12" s="25" t="s">
        <v>166</v>
      </c>
      <c r="M12" s="25"/>
      <c r="N12" s="25"/>
      <c r="O12" s="25"/>
      <c r="P12" s="24">
        <v>0.39583333333333331</v>
      </c>
      <c r="Q12" s="24">
        <v>0.62361111111111112</v>
      </c>
      <c r="R12" s="24">
        <f t="shared" si="0"/>
        <v>0.2277777777777778</v>
      </c>
      <c r="S12" s="72"/>
    </row>
    <row r="13" spans="1:19" x14ac:dyDescent="0.25">
      <c r="A13" s="71">
        <v>25895</v>
      </c>
      <c r="B13" s="25"/>
      <c r="C13" s="25" t="s">
        <v>102</v>
      </c>
      <c r="D13" s="72">
        <v>45800</v>
      </c>
      <c r="E13" s="25"/>
      <c r="F13" s="25"/>
      <c r="G13" s="25"/>
      <c r="H13" s="25"/>
      <c r="I13" s="25" t="s">
        <v>54</v>
      </c>
      <c r="J13" s="93"/>
      <c r="K13" s="25" t="s">
        <v>61</v>
      </c>
      <c r="L13" s="25" t="s">
        <v>222</v>
      </c>
      <c r="M13" s="25"/>
      <c r="N13" s="25"/>
      <c r="O13" s="25"/>
      <c r="P13" s="24">
        <v>0.375</v>
      </c>
      <c r="Q13" s="24">
        <v>0.70833333333333337</v>
      </c>
      <c r="R13" s="24">
        <f t="shared" si="0"/>
        <v>0.33333333333333337</v>
      </c>
      <c r="S13" s="72"/>
    </row>
    <row r="14" spans="1:19" x14ac:dyDescent="0.25">
      <c r="A14" s="71">
        <v>25798</v>
      </c>
      <c r="B14" s="25"/>
      <c r="C14" s="25" t="s">
        <v>220</v>
      </c>
      <c r="D14" s="72">
        <v>45800</v>
      </c>
      <c r="E14" s="25" t="s">
        <v>35</v>
      </c>
      <c r="F14" s="25">
        <v>16510</v>
      </c>
      <c r="G14" s="25"/>
      <c r="H14" s="25" t="s">
        <v>45</v>
      </c>
      <c r="I14" s="25" t="s">
        <v>44</v>
      </c>
      <c r="J14" s="25">
        <v>6</v>
      </c>
      <c r="K14" s="25" t="s">
        <v>69</v>
      </c>
      <c r="L14" s="25"/>
      <c r="M14" s="25"/>
      <c r="N14" s="25"/>
      <c r="O14" s="25"/>
      <c r="P14" s="24">
        <v>0.2673611111111111</v>
      </c>
      <c r="Q14" s="24">
        <v>0.2951388888888889</v>
      </c>
      <c r="R14" s="24">
        <f t="shared" si="0"/>
        <v>2.777777777777779E-2</v>
      </c>
      <c r="S14" s="72"/>
    </row>
    <row r="15" spans="1:19" x14ac:dyDescent="0.25">
      <c r="A15" s="71">
        <v>25817</v>
      </c>
      <c r="B15" s="25"/>
      <c r="C15" s="25" t="s">
        <v>60</v>
      </c>
      <c r="D15" s="72">
        <v>45800</v>
      </c>
      <c r="E15" s="25" t="s">
        <v>35</v>
      </c>
      <c r="F15" s="25">
        <v>16800</v>
      </c>
      <c r="G15" s="25"/>
      <c r="H15" s="25" t="s">
        <v>45</v>
      </c>
      <c r="I15" s="25" t="s">
        <v>44</v>
      </c>
      <c r="J15" s="25">
        <v>6</v>
      </c>
      <c r="K15" s="25" t="s">
        <v>69</v>
      </c>
      <c r="L15" s="25"/>
      <c r="M15" s="25"/>
      <c r="N15" s="25"/>
      <c r="O15" s="25"/>
      <c r="P15" s="24">
        <v>0.63958333333333328</v>
      </c>
      <c r="Q15" s="24">
        <v>0.67708333333333337</v>
      </c>
      <c r="R15" s="24">
        <f t="shared" si="0"/>
        <v>3.7500000000000089E-2</v>
      </c>
      <c r="S15" s="72"/>
    </row>
    <row r="16" spans="1:19" x14ac:dyDescent="0.25">
      <c r="A16" s="71">
        <v>25870</v>
      </c>
      <c r="B16" s="25"/>
      <c r="C16" s="25" t="s">
        <v>50</v>
      </c>
      <c r="D16" s="72">
        <v>45800</v>
      </c>
      <c r="E16" s="25" t="s">
        <v>35</v>
      </c>
      <c r="F16" s="25">
        <v>15000</v>
      </c>
      <c r="G16" s="25"/>
      <c r="H16" s="25" t="s">
        <v>43</v>
      </c>
      <c r="I16" s="25" t="s">
        <v>44</v>
      </c>
      <c r="J16" s="25">
        <v>5</v>
      </c>
      <c r="K16" s="25" t="s">
        <v>46</v>
      </c>
      <c r="L16" s="25"/>
      <c r="M16" s="25"/>
      <c r="N16" s="25"/>
      <c r="O16" s="25"/>
      <c r="P16" s="24">
        <v>0.58958333333333335</v>
      </c>
      <c r="Q16" s="24">
        <v>0.60763888888888895</v>
      </c>
      <c r="R16" s="24">
        <f t="shared" si="0"/>
        <v>1.8055555555555602E-2</v>
      </c>
      <c r="S16" s="72"/>
    </row>
    <row r="17" spans="1:22" x14ac:dyDescent="0.25">
      <c r="A17" s="71">
        <v>25877</v>
      </c>
      <c r="B17" s="25"/>
      <c r="C17" s="25" t="s">
        <v>53</v>
      </c>
      <c r="D17" s="72">
        <v>45800</v>
      </c>
      <c r="E17" s="25" t="s">
        <v>35</v>
      </c>
      <c r="F17" s="25">
        <v>15000</v>
      </c>
      <c r="G17" s="25"/>
      <c r="H17" s="25"/>
      <c r="I17" s="25" t="s">
        <v>44</v>
      </c>
      <c r="J17" s="25">
        <v>6</v>
      </c>
      <c r="K17" s="25" t="s">
        <v>219</v>
      </c>
      <c r="L17" s="25"/>
      <c r="M17" s="25"/>
      <c r="N17" s="25"/>
      <c r="O17" s="25"/>
      <c r="P17" s="24">
        <v>0.41666666666666669</v>
      </c>
      <c r="Q17" s="24">
        <v>0.4375</v>
      </c>
      <c r="R17" s="24">
        <f t="shared" si="0"/>
        <v>2.0833333333333315E-2</v>
      </c>
      <c r="S17" s="72"/>
    </row>
    <row r="18" spans="1:22" x14ac:dyDescent="0.25">
      <c r="A18" s="71">
        <v>25883</v>
      </c>
      <c r="B18" s="25"/>
      <c r="C18" s="25" t="s">
        <v>60</v>
      </c>
      <c r="D18" s="72">
        <v>45800</v>
      </c>
      <c r="E18" s="25" t="s">
        <v>35</v>
      </c>
      <c r="F18" s="25">
        <v>16750</v>
      </c>
      <c r="G18" s="25"/>
      <c r="H18" s="25" t="s">
        <v>45</v>
      </c>
      <c r="I18" s="25" t="s">
        <v>44</v>
      </c>
      <c r="J18" s="25">
        <v>13</v>
      </c>
      <c r="K18" s="25" t="s">
        <v>69</v>
      </c>
      <c r="L18" s="25"/>
      <c r="M18" s="25"/>
      <c r="N18" s="25"/>
      <c r="O18" s="25"/>
      <c r="P18" s="24">
        <v>0.53611111111111109</v>
      </c>
      <c r="Q18" s="24">
        <v>0.54861111111111105</v>
      </c>
      <c r="R18" s="24">
        <f t="shared" si="0"/>
        <v>1.2499999999999956E-2</v>
      </c>
      <c r="S18" s="72"/>
    </row>
    <row r="19" spans="1:22" x14ac:dyDescent="0.25">
      <c r="A19" s="71">
        <v>25887</v>
      </c>
      <c r="B19" s="25"/>
      <c r="C19" s="25" t="s">
        <v>65</v>
      </c>
      <c r="D19" s="72">
        <v>45800</v>
      </c>
      <c r="E19" s="25" t="s">
        <v>35</v>
      </c>
      <c r="F19" s="25">
        <v>15000</v>
      </c>
      <c r="G19" s="25"/>
      <c r="H19" s="25"/>
      <c r="I19" s="25" t="s">
        <v>44</v>
      </c>
      <c r="J19" s="25">
        <v>6</v>
      </c>
      <c r="K19" s="25" t="s">
        <v>69</v>
      </c>
      <c r="L19" s="25"/>
      <c r="M19" s="25"/>
      <c r="N19" s="25"/>
      <c r="O19" s="25"/>
      <c r="P19" s="24">
        <v>0.52430555555555558</v>
      </c>
      <c r="Q19" s="24">
        <v>0.63750000000000007</v>
      </c>
      <c r="R19" s="24">
        <f t="shared" si="0"/>
        <v>0.11319444444444449</v>
      </c>
      <c r="S19" s="72"/>
    </row>
    <row r="20" spans="1:22" x14ac:dyDescent="0.25">
      <c r="A20" s="71">
        <v>25888</v>
      </c>
      <c r="B20" s="25"/>
      <c r="C20" s="25" t="s">
        <v>228</v>
      </c>
      <c r="D20" s="72">
        <v>45800</v>
      </c>
      <c r="E20" s="25" t="s">
        <v>35</v>
      </c>
      <c r="F20" s="25">
        <v>10000</v>
      </c>
      <c r="G20" s="25"/>
      <c r="H20" s="25"/>
      <c r="I20" s="25" t="s">
        <v>44</v>
      </c>
      <c r="J20" s="25">
        <v>5</v>
      </c>
      <c r="K20" s="25" t="s">
        <v>46</v>
      </c>
      <c r="L20" s="25"/>
      <c r="M20" s="25"/>
      <c r="N20" s="25"/>
      <c r="O20" s="25"/>
      <c r="P20" s="24">
        <v>0.37847222222222227</v>
      </c>
      <c r="Q20" s="24">
        <v>0.41666666666666669</v>
      </c>
      <c r="R20" s="24">
        <f t="shared" si="0"/>
        <v>3.819444444444442E-2</v>
      </c>
      <c r="S20" s="72"/>
    </row>
    <row r="21" spans="1:22" x14ac:dyDescent="0.25">
      <c r="A21" s="71">
        <v>25889</v>
      </c>
      <c r="B21" s="25"/>
      <c r="C21" s="25" t="s">
        <v>52</v>
      </c>
      <c r="D21" s="72">
        <v>45800</v>
      </c>
      <c r="E21" s="25" t="s">
        <v>35</v>
      </c>
      <c r="F21" s="25">
        <v>10000</v>
      </c>
      <c r="G21" s="25"/>
      <c r="H21" s="25"/>
      <c r="I21" s="25" t="s">
        <v>44</v>
      </c>
      <c r="J21" s="25">
        <v>5</v>
      </c>
      <c r="K21" s="25" t="s">
        <v>46</v>
      </c>
      <c r="L21" s="25"/>
      <c r="M21" s="25"/>
      <c r="N21" s="25"/>
      <c r="O21" s="25"/>
      <c r="P21" s="24">
        <v>0.65625</v>
      </c>
      <c r="Q21" s="24">
        <v>0.67708333333333337</v>
      </c>
      <c r="R21" s="24">
        <f t="shared" si="0"/>
        <v>2.083333333333337E-2</v>
      </c>
      <c r="S21" s="72"/>
    </row>
    <row r="22" spans="1:22" x14ac:dyDescent="0.25">
      <c r="A22" s="71">
        <v>25890</v>
      </c>
      <c r="B22" s="25"/>
      <c r="C22" s="25" t="s">
        <v>47</v>
      </c>
      <c r="D22" s="72">
        <v>45800</v>
      </c>
      <c r="E22" s="25" t="s">
        <v>35</v>
      </c>
      <c r="F22" s="25">
        <v>15000</v>
      </c>
      <c r="G22" s="25"/>
      <c r="H22" s="25"/>
      <c r="I22" s="25" t="s">
        <v>44</v>
      </c>
      <c r="J22" s="25">
        <v>3</v>
      </c>
      <c r="K22" s="25" t="s">
        <v>229</v>
      </c>
      <c r="L22" s="25"/>
      <c r="M22" s="25"/>
      <c r="N22" s="25"/>
      <c r="O22" s="25"/>
      <c r="P22" s="24">
        <v>0.54166666666666663</v>
      </c>
      <c r="Q22" s="24">
        <v>0.55555555555555558</v>
      </c>
      <c r="R22" s="24">
        <f t="shared" si="0"/>
        <v>1.3888888888888951E-2</v>
      </c>
      <c r="S22" s="72"/>
    </row>
    <row r="23" spans="1:22" x14ac:dyDescent="0.25">
      <c r="A23" s="71">
        <v>25891</v>
      </c>
      <c r="B23" s="25"/>
      <c r="C23" s="25" t="s">
        <v>47</v>
      </c>
      <c r="D23" s="72">
        <v>45800</v>
      </c>
      <c r="E23" s="25" t="s">
        <v>35</v>
      </c>
      <c r="F23" s="25">
        <v>15000</v>
      </c>
      <c r="G23" s="25"/>
      <c r="H23" s="25"/>
      <c r="I23" s="25" t="s">
        <v>44</v>
      </c>
      <c r="J23" s="25">
        <v>3</v>
      </c>
      <c r="K23" s="25" t="s">
        <v>229</v>
      </c>
      <c r="L23" s="25"/>
      <c r="M23" s="25"/>
      <c r="N23" s="25"/>
      <c r="O23" s="25"/>
      <c r="P23" s="24">
        <v>0.36805555555555558</v>
      </c>
      <c r="Q23" s="24">
        <v>0.375</v>
      </c>
      <c r="R23" s="24">
        <f t="shared" si="0"/>
        <v>6.9444444444444198E-3</v>
      </c>
      <c r="S23" s="72"/>
    </row>
    <row r="24" spans="1:22" x14ac:dyDescent="0.25">
      <c r="A24" s="71">
        <v>25892</v>
      </c>
      <c r="B24" s="25"/>
      <c r="C24" s="25" t="s">
        <v>72</v>
      </c>
      <c r="D24" s="72">
        <v>45800</v>
      </c>
      <c r="E24" s="25" t="s">
        <v>35</v>
      </c>
      <c r="F24" s="25">
        <v>15000</v>
      </c>
      <c r="G24" s="25"/>
      <c r="H24" s="25"/>
      <c r="I24" s="25" t="s">
        <v>44</v>
      </c>
      <c r="J24" s="25">
        <v>5</v>
      </c>
      <c r="K24" s="25" t="s">
        <v>46</v>
      </c>
      <c r="L24" s="25"/>
      <c r="M24" s="25"/>
      <c r="N24" s="25"/>
      <c r="O24" s="25"/>
      <c r="P24" s="24">
        <v>0.48958333333333331</v>
      </c>
      <c r="Q24" s="24">
        <v>0.51180555555555551</v>
      </c>
      <c r="R24" s="24">
        <f t="shared" si="0"/>
        <v>2.2222222222222199E-2</v>
      </c>
      <c r="S24" s="72"/>
    </row>
    <row r="25" spans="1:22" x14ac:dyDescent="0.25">
      <c r="A25" s="71">
        <v>25893</v>
      </c>
      <c r="B25" s="25"/>
      <c r="C25" s="25" t="s">
        <v>74</v>
      </c>
      <c r="D25" s="72">
        <v>45800</v>
      </c>
      <c r="E25" s="25" t="s">
        <v>35</v>
      </c>
      <c r="F25" s="25">
        <v>15000</v>
      </c>
      <c r="G25" s="25"/>
      <c r="H25" s="25"/>
      <c r="I25" s="25" t="s">
        <v>44</v>
      </c>
      <c r="J25" s="25">
        <v>3</v>
      </c>
      <c r="K25" s="25" t="s">
        <v>229</v>
      </c>
      <c r="L25" s="25"/>
      <c r="M25" s="25"/>
      <c r="N25" s="25"/>
      <c r="O25" s="24"/>
      <c r="P25" s="24">
        <v>0.4201388888888889</v>
      </c>
      <c r="Q25" s="24">
        <v>0.44791666666666669</v>
      </c>
      <c r="R25" s="24">
        <f t="shared" si="0"/>
        <v>2.777777777777779E-2</v>
      </c>
      <c r="S25" s="72"/>
    </row>
    <row r="26" spans="1:22" x14ac:dyDescent="0.25">
      <c r="A26" s="71">
        <v>25899</v>
      </c>
      <c r="B26" s="25"/>
      <c r="C26" s="25" t="s">
        <v>73</v>
      </c>
      <c r="D26" s="72">
        <v>45801</v>
      </c>
      <c r="E26" s="25"/>
      <c r="F26" s="25"/>
      <c r="G26" s="25"/>
      <c r="H26" s="25"/>
      <c r="I26" s="25" t="s">
        <v>55</v>
      </c>
      <c r="J26" s="25">
        <v>7</v>
      </c>
      <c r="K26" s="25" t="s">
        <v>68</v>
      </c>
      <c r="L26" s="25" t="s">
        <v>76</v>
      </c>
      <c r="M26" s="25" t="s">
        <v>78</v>
      </c>
      <c r="N26" s="93" t="s">
        <v>75</v>
      </c>
      <c r="O26" s="25" t="s">
        <v>230</v>
      </c>
      <c r="P26" s="24">
        <v>0.29166666666666669</v>
      </c>
      <c r="Q26" s="24">
        <v>0.65277777777777779</v>
      </c>
      <c r="R26" s="24">
        <f t="shared" si="0"/>
        <v>0.3611111111111111</v>
      </c>
      <c r="S26" s="72" t="s">
        <v>104</v>
      </c>
      <c r="T26" s="16"/>
      <c r="U26" s="16"/>
      <c r="V26" s="16"/>
    </row>
    <row r="27" spans="1:22" x14ac:dyDescent="0.25">
      <c r="A27" s="71">
        <v>24601</v>
      </c>
      <c r="B27" s="25"/>
      <c r="C27" s="25" t="s">
        <v>224</v>
      </c>
      <c r="D27" s="72">
        <v>45801</v>
      </c>
      <c r="E27" s="25" t="s">
        <v>35</v>
      </c>
      <c r="F27" s="25">
        <v>15000</v>
      </c>
      <c r="G27" s="25"/>
      <c r="H27" s="25" t="s">
        <v>43</v>
      </c>
      <c r="I27" s="25" t="s">
        <v>44</v>
      </c>
      <c r="J27" s="25">
        <v>3</v>
      </c>
      <c r="K27" s="25" t="s">
        <v>221</v>
      </c>
      <c r="L27" s="25" t="s">
        <v>213</v>
      </c>
      <c r="M27" s="25"/>
      <c r="N27" s="25"/>
      <c r="O27" s="25"/>
      <c r="P27" s="24">
        <v>0.5</v>
      </c>
      <c r="Q27" s="24">
        <v>0.55208333333333337</v>
      </c>
      <c r="R27" s="24">
        <f t="shared" si="0"/>
        <v>5.208333333333337E-2</v>
      </c>
      <c r="S27" s="72"/>
    </row>
    <row r="28" spans="1:22" x14ac:dyDescent="0.25">
      <c r="A28" s="71">
        <v>25816</v>
      </c>
      <c r="B28" s="25"/>
      <c r="C28" s="25" t="s">
        <v>60</v>
      </c>
      <c r="D28" s="72">
        <v>45801</v>
      </c>
      <c r="E28" s="25" t="s">
        <v>35</v>
      </c>
      <c r="F28" s="25">
        <v>16540</v>
      </c>
      <c r="G28" s="25"/>
      <c r="H28" s="25" t="s">
        <v>45</v>
      </c>
      <c r="I28" s="25" t="s">
        <v>44</v>
      </c>
      <c r="J28" s="25">
        <v>6</v>
      </c>
      <c r="K28" s="25" t="s">
        <v>69</v>
      </c>
      <c r="L28" s="25"/>
      <c r="M28" s="25"/>
      <c r="N28" s="25"/>
      <c r="O28" s="25"/>
      <c r="P28" s="24">
        <v>0.40277777777777773</v>
      </c>
      <c r="Q28" s="24">
        <v>0.43472222222222223</v>
      </c>
      <c r="R28" s="24">
        <f t="shared" si="0"/>
        <v>3.1944444444444497E-2</v>
      </c>
      <c r="S28" s="72"/>
    </row>
    <row r="29" spans="1:22" x14ac:dyDescent="0.25">
      <c r="A29" s="71">
        <v>25871</v>
      </c>
      <c r="B29" s="25"/>
      <c r="C29" s="25" t="s">
        <v>52</v>
      </c>
      <c r="D29" s="72">
        <v>45801</v>
      </c>
      <c r="E29" s="25" t="s">
        <v>35</v>
      </c>
      <c r="F29" s="25">
        <v>10000</v>
      </c>
      <c r="G29" s="25"/>
      <c r="H29" s="25" t="s">
        <v>43</v>
      </c>
      <c r="I29" s="25" t="s">
        <v>44</v>
      </c>
      <c r="J29" s="25">
        <v>5</v>
      </c>
      <c r="K29" s="25" t="s">
        <v>46</v>
      </c>
      <c r="L29" s="25"/>
      <c r="M29" s="25"/>
      <c r="N29" s="25"/>
      <c r="O29" s="25"/>
      <c r="P29" s="24">
        <v>0.38194444444444442</v>
      </c>
      <c r="Q29" s="24">
        <v>0.40486111111111112</v>
      </c>
      <c r="R29" s="24">
        <f t="shared" si="0"/>
        <v>2.2916666666666696E-2</v>
      </c>
      <c r="S29" s="72"/>
    </row>
    <row r="30" spans="1:22" x14ac:dyDescent="0.25">
      <c r="A30" s="71">
        <v>25873</v>
      </c>
      <c r="B30" s="25"/>
      <c r="C30" s="25" t="s">
        <v>47</v>
      </c>
      <c r="D30" s="72">
        <v>45801</v>
      </c>
      <c r="E30" s="25" t="s">
        <v>35</v>
      </c>
      <c r="F30" s="25">
        <v>15000</v>
      </c>
      <c r="G30" s="25"/>
      <c r="H30" s="25"/>
      <c r="I30" s="25" t="s">
        <v>44</v>
      </c>
      <c r="J30" s="25">
        <v>3</v>
      </c>
      <c r="K30" s="25" t="s">
        <v>221</v>
      </c>
      <c r="L30" s="25" t="s">
        <v>213</v>
      </c>
      <c r="M30" s="25"/>
      <c r="N30" s="25"/>
      <c r="O30" s="25"/>
      <c r="P30" s="24">
        <v>0.66666666666666663</v>
      </c>
      <c r="Q30" s="24">
        <v>0.69236111111111109</v>
      </c>
      <c r="R30" s="24">
        <f t="shared" si="0"/>
        <v>2.5694444444444464E-2</v>
      </c>
      <c r="S30" s="72"/>
    </row>
    <row r="31" spans="1:22" x14ac:dyDescent="0.25">
      <c r="A31" s="71">
        <v>25874</v>
      </c>
      <c r="B31" s="25"/>
      <c r="C31" s="25" t="s">
        <v>47</v>
      </c>
      <c r="D31" s="72">
        <v>45801</v>
      </c>
      <c r="E31" s="25" t="s">
        <v>35</v>
      </c>
      <c r="F31" s="25">
        <v>15000</v>
      </c>
      <c r="G31" s="25"/>
      <c r="H31" s="25"/>
      <c r="I31" s="25" t="s">
        <v>44</v>
      </c>
      <c r="J31" s="25">
        <v>3</v>
      </c>
      <c r="K31" s="25" t="s">
        <v>221</v>
      </c>
      <c r="L31" s="25" t="s">
        <v>213</v>
      </c>
      <c r="M31" s="25"/>
      <c r="N31" s="25"/>
      <c r="O31" s="25"/>
      <c r="P31" s="24">
        <v>0.76874999999999993</v>
      </c>
      <c r="Q31" s="24">
        <v>0.82291666666666663</v>
      </c>
      <c r="R31" s="24">
        <f t="shared" si="0"/>
        <v>5.4166666666666696E-2</v>
      </c>
      <c r="S31" s="72" t="s">
        <v>151</v>
      </c>
    </row>
    <row r="32" spans="1:22" x14ac:dyDescent="0.25">
      <c r="A32" s="71">
        <v>25886</v>
      </c>
      <c r="B32" s="25"/>
      <c r="C32" s="25" t="s">
        <v>50</v>
      </c>
      <c r="D32" s="72">
        <v>45801</v>
      </c>
      <c r="E32" s="25" t="s">
        <v>35</v>
      </c>
      <c r="F32" s="25">
        <v>5000</v>
      </c>
      <c r="G32" s="25"/>
      <c r="H32" s="25"/>
      <c r="I32" s="25" t="s">
        <v>44</v>
      </c>
      <c r="J32" s="25">
        <v>5</v>
      </c>
      <c r="K32" s="25" t="s">
        <v>46</v>
      </c>
      <c r="L32" s="25"/>
      <c r="M32" s="25"/>
      <c r="N32" s="25"/>
      <c r="O32" s="25"/>
      <c r="P32" s="24">
        <v>0.43611111111111112</v>
      </c>
      <c r="Q32" s="24">
        <v>0.4375</v>
      </c>
      <c r="R32" s="24">
        <f t="shared" si="0"/>
        <v>1.388888888888884E-3</v>
      </c>
      <c r="S32" s="72"/>
    </row>
    <row r="33" spans="1:19" x14ac:dyDescent="0.25">
      <c r="A33" s="71">
        <v>25898</v>
      </c>
      <c r="B33" s="25"/>
      <c r="C33" s="25" t="s">
        <v>199</v>
      </c>
      <c r="D33" s="72">
        <v>45801</v>
      </c>
      <c r="E33" s="25" t="s">
        <v>36</v>
      </c>
      <c r="F33" s="25">
        <v>8410</v>
      </c>
      <c r="G33" s="25"/>
      <c r="H33" s="25"/>
      <c r="I33" s="25" t="s">
        <v>44</v>
      </c>
      <c r="J33" s="25">
        <v>5</v>
      </c>
      <c r="K33" s="25" t="s">
        <v>46</v>
      </c>
      <c r="L33" s="25"/>
      <c r="M33" s="25"/>
      <c r="N33" s="25"/>
      <c r="O33" s="25"/>
      <c r="P33" s="24">
        <v>0.28125</v>
      </c>
      <c r="Q33" s="24">
        <v>0.29583333333333334</v>
      </c>
      <c r="R33" s="24">
        <f t="shared" si="0"/>
        <v>1.4583333333333337E-2</v>
      </c>
      <c r="S33" s="72"/>
    </row>
    <row r="34" spans="1:19" x14ac:dyDescent="0.25">
      <c r="A34" s="71">
        <v>25900</v>
      </c>
      <c r="B34" s="25"/>
      <c r="C34" s="25" t="s">
        <v>224</v>
      </c>
      <c r="D34" s="72">
        <v>45801</v>
      </c>
      <c r="E34" s="93" t="s">
        <v>231</v>
      </c>
      <c r="F34" s="25"/>
      <c r="G34" s="25"/>
      <c r="H34" s="25"/>
      <c r="I34" s="25"/>
      <c r="J34" s="25"/>
      <c r="K34" s="25" t="s">
        <v>56</v>
      </c>
      <c r="L34" s="25"/>
      <c r="M34" s="25"/>
      <c r="N34" s="25"/>
      <c r="O34" s="25"/>
      <c r="P34" s="24">
        <v>0.34027777777777773</v>
      </c>
      <c r="Q34" s="24">
        <v>0.35625000000000001</v>
      </c>
      <c r="R34" s="24">
        <f t="shared" si="0"/>
        <v>1.5972222222222276E-2</v>
      </c>
      <c r="S34" s="72"/>
    </row>
    <row r="35" spans="1:19" x14ac:dyDescent="0.25">
      <c r="A35" s="71">
        <v>25903</v>
      </c>
      <c r="B35" s="25"/>
      <c r="C35" s="25" t="s">
        <v>102</v>
      </c>
      <c r="D35" s="72">
        <v>45802</v>
      </c>
      <c r="E35" s="25"/>
      <c r="F35" s="25"/>
      <c r="G35" s="25"/>
      <c r="H35" s="25"/>
      <c r="I35" s="25" t="s">
        <v>55</v>
      </c>
      <c r="J35" s="25">
        <v>2</v>
      </c>
      <c r="K35" s="25" t="s">
        <v>68</v>
      </c>
      <c r="L35" s="25" t="s">
        <v>67</v>
      </c>
      <c r="M35" s="25" t="s">
        <v>78</v>
      </c>
      <c r="N35" s="25" t="s">
        <v>76</v>
      </c>
      <c r="O35" s="25"/>
      <c r="P35" s="152">
        <v>0.33333333333333331</v>
      </c>
      <c r="Q35" s="152">
        <v>0.875</v>
      </c>
      <c r="R35" s="152">
        <f t="shared" ref="R35:R75" si="1">+Q35-P35</f>
        <v>0.54166666666666674</v>
      </c>
      <c r="S35" s="72" t="s">
        <v>151</v>
      </c>
    </row>
    <row r="36" spans="1:19" x14ac:dyDescent="0.25">
      <c r="A36" s="71">
        <v>25902</v>
      </c>
      <c r="B36" s="25"/>
      <c r="C36" s="25" t="s">
        <v>161</v>
      </c>
      <c r="D36" s="72">
        <v>45802</v>
      </c>
      <c r="E36" s="25"/>
      <c r="F36" s="25"/>
      <c r="G36" s="25"/>
      <c r="H36" s="25"/>
      <c r="I36" s="25" t="s">
        <v>54</v>
      </c>
      <c r="J36" s="25">
        <v>1</v>
      </c>
      <c r="K36" s="25" t="s">
        <v>61</v>
      </c>
      <c r="L36" s="25" t="s">
        <v>166</v>
      </c>
      <c r="M36" s="25"/>
      <c r="N36" s="25"/>
      <c r="O36" s="25"/>
      <c r="P36" s="24">
        <v>0.33333333333333331</v>
      </c>
      <c r="Q36" s="24">
        <v>0.60416666666666663</v>
      </c>
      <c r="R36" s="24">
        <f t="shared" si="1"/>
        <v>0.27083333333333331</v>
      </c>
      <c r="S36" s="72"/>
    </row>
    <row r="37" spans="1:19" x14ac:dyDescent="0.25">
      <c r="A37" s="71">
        <v>25901</v>
      </c>
      <c r="B37" s="25"/>
      <c r="C37" s="25" t="s">
        <v>161</v>
      </c>
      <c r="D37" s="72">
        <v>45802</v>
      </c>
      <c r="E37" s="25"/>
      <c r="F37" s="25"/>
      <c r="G37" s="25"/>
      <c r="H37" s="25"/>
      <c r="I37" s="25" t="s">
        <v>44</v>
      </c>
      <c r="J37" s="25">
        <v>3</v>
      </c>
      <c r="K37" s="25" t="s">
        <v>56</v>
      </c>
      <c r="L37" s="25" t="s">
        <v>77</v>
      </c>
      <c r="M37" s="25"/>
      <c r="N37" s="25"/>
      <c r="O37" s="25"/>
      <c r="P37" s="24">
        <v>0.33333333333333331</v>
      </c>
      <c r="Q37" s="24">
        <v>0.60416666666666663</v>
      </c>
      <c r="R37" s="24">
        <f t="shared" si="1"/>
        <v>0.27083333333333331</v>
      </c>
      <c r="S37" s="72"/>
    </row>
    <row r="38" spans="1:19" x14ac:dyDescent="0.25">
      <c r="A38" s="71">
        <v>25904</v>
      </c>
      <c r="B38" s="25"/>
      <c r="C38" s="25" t="s">
        <v>73</v>
      </c>
      <c r="D38" s="72">
        <v>45803</v>
      </c>
      <c r="E38" s="25"/>
      <c r="F38" s="25"/>
      <c r="G38" s="25"/>
      <c r="H38" s="25"/>
      <c r="I38" s="25" t="s">
        <v>55</v>
      </c>
      <c r="J38" s="25">
        <v>2</v>
      </c>
      <c r="K38" s="25" t="s">
        <v>51</v>
      </c>
      <c r="L38" s="25" t="s">
        <v>80</v>
      </c>
      <c r="M38" s="25" t="s">
        <v>211</v>
      </c>
      <c r="N38" s="25" t="s">
        <v>82</v>
      </c>
      <c r="O38" s="25" t="s">
        <v>232</v>
      </c>
      <c r="P38" s="24">
        <v>0.33333333333333331</v>
      </c>
      <c r="Q38" s="24">
        <v>0.66666666666666663</v>
      </c>
      <c r="R38" s="24">
        <f t="shared" si="1"/>
        <v>0.33333333333333331</v>
      </c>
      <c r="S38" s="72"/>
    </row>
    <row r="39" spans="1:19" x14ac:dyDescent="0.25">
      <c r="A39" s="71">
        <v>25918</v>
      </c>
      <c r="B39" s="25"/>
      <c r="C39" s="25" t="s">
        <v>234</v>
      </c>
      <c r="D39" s="72">
        <v>45803</v>
      </c>
      <c r="E39" s="25"/>
      <c r="F39" s="25"/>
      <c r="G39" s="25"/>
      <c r="H39" s="25"/>
      <c r="I39" s="25" t="s">
        <v>54</v>
      </c>
      <c r="J39" s="25">
        <v>8</v>
      </c>
      <c r="K39" s="25" t="s">
        <v>51</v>
      </c>
      <c r="L39" s="25" t="s">
        <v>77</v>
      </c>
      <c r="M39" s="25"/>
      <c r="N39" s="25"/>
      <c r="O39" s="25"/>
      <c r="P39" s="24">
        <v>0.91805555555555562</v>
      </c>
      <c r="Q39" s="24">
        <v>0.97569444444444453</v>
      </c>
      <c r="R39" s="24">
        <f t="shared" si="1"/>
        <v>5.7638888888888906E-2</v>
      </c>
      <c r="S39" s="72" t="s">
        <v>151</v>
      </c>
    </row>
    <row r="40" spans="1:19" x14ac:dyDescent="0.25">
      <c r="A40" s="71">
        <v>25920</v>
      </c>
      <c r="B40" s="25"/>
      <c r="C40" s="25" t="s">
        <v>235</v>
      </c>
      <c r="D40" s="72">
        <v>45803</v>
      </c>
      <c r="E40" s="25"/>
      <c r="F40" s="25"/>
      <c r="G40" s="25"/>
      <c r="H40" s="25"/>
      <c r="I40" s="25" t="s">
        <v>54</v>
      </c>
      <c r="J40" s="25">
        <v>1</v>
      </c>
      <c r="K40" s="25" t="s">
        <v>56</v>
      </c>
      <c r="L40" s="25" t="s">
        <v>70</v>
      </c>
      <c r="M40" s="25"/>
      <c r="N40" s="25"/>
      <c r="O40" s="25"/>
      <c r="P40" s="24">
        <v>0.47916666666666669</v>
      </c>
      <c r="Q40" s="24">
        <v>0.51736111111111105</v>
      </c>
      <c r="R40" s="24">
        <f t="shared" si="1"/>
        <v>3.8194444444444364E-2</v>
      </c>
      <c r="S40" s="72"/>
    </row>
    <row r="41" spans="1:19" x14ac:dyDescent="0.25">
      <c r="A41" s="71">
        <v>25866</v>
      </c>
      <c r="B41" s="25"/>
      <c r="C41" s="25" t="s">
        <v>60</v>
      </c>
      <c r="D41" s="72">
        <v>45803</v>
      </c>
      <c r="E41" s="25" t="s">
        <v>35</v>
      </c>
      <c r="F41" s="25">
        <v>16780</v>
      </c>
      <c r="G41" s="25"/>
      <c r="H41" s="25" t="s">
        <v>45</v>
      </c>
      <c r="I41" s="25" t="s">
        <v>44</v>
      </c>
      <c r="J41" s="25">
        <v>13</v>
      </c>
      <c r="K41" s="25" t="s">
        <v>69</v>
      </c>
      <c r="L41" s="25"/>
      <c r="M41" s="25"/>
      <c r="N41" s="25"/>
      <c r="O41" s="25"/>
      <c r="P41" s="24">
        <v>0.55555555555555558</v>
      </c>
      <c r="Q41" s="24">
        <v>0.58333333333333337</v>
      </c>
      <c r="R41" s="24">
        <f t="shared" si="1"/>
        <v>2.777777777777779E-2</v>
      </c>
      <c r="S41" s="72"/>
    </row>
    <row r="42" spans="1:19" x14ac:dyDescent="0.25">
      <c r="A42" s="71">
        <v>25882</v>
      </c>
      <c r="B42" s="25"/>
      <c r="C42" s="25" t="s">
        <v>60</v>
      </c>
      <c r="D42" s="72">
        <v>45803</v>
      </c>
      <c r="E42" s="25" t="s">
        <v>35</v>
      </c>
      <c r="F42" s="25">
        <v>16520</v>
      </c>
      <c r="G42" s="25"/>
      <c r="H42" s="25" t="s">
        <v>45</v>
      </c>
      <c r="I42" s="25" t="s">
        <v>44</v>
      </c>
      <c r="J42" s="25">
        <v>13</v>
      </c>
      <c r="K42" s="25" t="s">
        <v>69</v>
      </c>
      <c r="L42" s="25"/>
      <c r="M42" s="25"/>
      <c r="N42" s="25"/>
      <c r="O42" s="25"/>
      <c r="P42" s="24">
        <v>0.75347222222222221</v>
      </c>
      <c r="Q42" s="24">
        <v>0.78888888888888886</v>
      </c>
      <c r="R42" s="24">
        <f t="shared" si="1"/>
        <v>3.5416666666666652E-2</v>
      </c>
      <c r="S42" s="72" t="s">
        <v>151</v>
      </c>
    </row>
    <row r="43" spans="1:19" x14ac:dyDescent="0.25">
      <c r="A43" s="71">
        <v>25909</v>
      </c>
      <c r="B43" s="25"/>
      <c r="C43" s="25" t="s">
        <v>160</v>
      </c>
      <c r="D43" s="72">
        <v>45803</v>
      </c>
      <c r="E43" s="25" t="s">
        <v>35</v>
      </c>
      <c r="F43" s="25">
        <v>15000</v>
      </c>
      <c r="G43" s="25"/>
      <c r="H43" s="25"/>
      <c r="I43" s="25" t="s">
        <v>44</v>
      </c>
      <c r="J43" s="25">
        <v>13</v>
      </c>
      <c r="K43" s="25" t="s">
        <v>69</v>
      </c>
      <c r="L43" s="25"/>
      <c r="M43" s="25"/>
      <c r="N43" s="25"/>
      <c r="O43" s="25"/>
      <c r="P43" s="24">
        <v>0.64374999999999993</v>
      </c>
      <c r="Q43" s="24">
        <v>0.6875</v>
      </c>
      <c r="R43" s="24">
        <f t="shared" si="1"/>
        <v>4.3750000000000067E-2</v>
      </c>
      <c r="S43" s="72"/>
    </row>
    <row r="44" spans="1:19" x14ac:dyDescent="0.25">
      <c r="A44" s="71">
        <v>25910</v>
      </c>
      <c r="B44" s="25"/>
      <c r="C44" s="25" t="s">
        <v>57</v>
      </c>
      <c r="D44" s="72">
        <v>45803</v>
      </c>
      <c r="E44" s="25" t="s">
        <v>35</v>
      </c>
      <c r="F44" s="25">
        <v>15000</v>
      </c>
      <c r="G44" s="25"/>
      <c r="H44" s="25"/>
      <c r="I44" s="25" t="s">
        <v>44</v>
      </c>
      <c r="J44" s="25">
        <v>13</v>
      </c>
      <c r="K44" s="25" t="s">
        <v>69</v>
      </c>
      <c r="L44" s="25"/>
      <c r="M44" s="25"/>
      <c r="N44" s="25"/>
      <c r="O44" s="25"/>
      <c r="P44" s="24">
        <v>0.41666666666666669</v>
      </c>
      <c r="Q44" s="24">
        <v>0.52083333333333337</v>
      </c>
      <c r="R44" s="24">
        <f t="shared" si="1"/>
        <v>0.10416666666666669</v>
      </c>
      <c r="S44" s="72"/>
    </row>
    <row r="45" spans="1:19" x14ac:dyDescent="0.25">
      <c r="A45" s="71">
        <v>25911</v>
      </c>
      <c r="B45" s="25"/>
      <c r="C45" s="25" t="s">
        <v>47</v>
      </c>
      <c r="D45" s="72">
        <v>45803</v>
      </c>
      <c r="E45" s="25" t="s">
        <v>35</v>
      </c>
      <c r="F45" s="25">
        <v>15000</v>
      </c>
      <c r="G45" s="25"/>
      <c r="H45" s="25"/>
      <c r="I45" s="25" t="s">
        <v>44</v>
      </c>
      <c r="J45" s="25">
        <v>3</v>
      </c>
      <c r="K45" s="25" t="s">
        <v>68</v>
      </c>
      <c r="L45" s="25" t="s">
        <v>233</v>
      </c>
      <c r="M45" s="25"/>
      <c r="N45" s="25"/>
      <c r="O45" s="25"/>
      <c r="P45" s="24">
        <v>0.33194444444444443</v>
      </c>
      <c r="Q45" s="24">
        <v>0.3611111111111111</v>
      </c>
      <c r="R45" s="24">
        <f t="shared" si="1"/>
        <v>2.9166666666666674E-2</v>
      </c>
      <c r="S45" s="72"/>
    </row>
    <row r="46" spans="1:19" x14ac:dyDescent="0.25">
      <c r="A46" s="71">
        <v>25913</v>
      </c>
      <c r="B46" s="25"/>
      <c r="C46" s="25" t="s">
        <v>65</v>
      </c>
      <c r="D46" s="72">
        <v>45803</v>
      </c>
      <c r="E46" s="25" t="s">
        <v>35</v>
      </c>
      <c r="F46" s="25">
        <v>15000</v>
      </c>
      <c r="G46" s="25"/>
      <c r="H46" s="25"/>
      <c r="I46" s="25" t="s">
        <v>44</v>
      </c>
      <c r="J46" s="25">
        <v>3</v>
      </c>
      <c r="K46" s="25" t="s">
        <v>68</v>
      </c>
      <c r="L46" s="25" t="s">
        <v>233</v>
      </c>
      <c r="M46" s="25"/>
      <c r="N46" s="25"/>
      <c r="O46" s="25"/>
      <c r="P46" s="24">
        <v>0.51666666666666672</v>
      </c>
      <c r="Q46" s="24">
        <v>0.55208333333333337</v>
      </c>
      <c r="R46" s="24">
        <f t="shared" si="1"/>
        <v>3.5416666666666652E-2</v>
      </c>
      <c r="S46" s="72"/>
    </row>
    <row r="47" spans="1:19" x14ac:dyDescent="0.25">
      <c r="A47" s="71">
        <v>25914</v>
      </c>
      <c r="B47" s="25"/>
      <c r="C47" s="25" t="s">
        <v>48</v>
      </c>
      <c r="D47" s="72">
        <v>45803</v>
      </c>
      <c r="E47" s="25" t="s">
        <v>35</v>
      </c>
      <c r="F47" s="25">
        <v>15000</v>
      </c>
      <c r="G47" s="25"/>
      <c r="H47" s="25"/>
      <c r="I47" s="25" t="s">
        <v>44</v>
      </c>
      <c r="J47" s="25">
        <v>5</v>
      </c>
      <c r="K47" s="25" t="s">
        <v>46</v>
      </c>
      <c r="L47" s="93" t="s">
        <v>165</v>
      </c>
      <c r="M47" s="25"/>
      <c r="N47" s="25"/>
      <c r="O47" s="25"/>
      <c r="P47" s="24">
        <v>0.3888888888888889</v>
      </c>
      <c r="Q47" s="24">
        <v>0.42708333333333331</v>
      </c>
      <c r="R47" s="24">
        <f t="shared" si="1"/>
        <v>3.819444444444442E-2</v>
      </c>
      <c r="S47" s="72" t="s">
        <v>104</v>
      </c>
    </row>
    <row r="48" spans="1:19" x14ac:dyDescent="0.25">
      <c r="A48" s="71">
        <v>25915</v>
      </c>
      <c r="B48" s="25"/>
      <c r="C48" s="25" t="s">
        <v>74</v>
      </c>
      <c r="D48" s="72">
        <v>45803</v>
      </c>
      <c r="E48" s="25" t="s">
        <v>35</v>
      </c>
      <c r="F48" s="25">
        <v>15000</v>
      </c>
      <c r="G48" s="25"/>
      <c r="H48" s="25"/>
      <c r="I48" s="25" t="s">
        <v>44</v>
      </c>
      <c r="J48" s="25">
        <v>3</v>
      </c>
      <c r="K48" s="25" t="s">
        <v>68</v>
      </c>
      <c r="L48" s="25" t="s">
        <v>233</v>
      </c>
      <c r="M48" s="25"/>
      <c r="N48" s="25"/>
      <c r="O48" s="25"/>
      <c r="P48" s="24">
        <v>0.65277777777777779</v>
      </c>
      <c r="Q48" s="24">
        <v>0.67013888888888884</v>
      </c>
      <c r="R48" s="24">
        <f t="shared" si="1"/>
        <v>1.7361111111111049E-2</v>
      </c>
      <c r="S48" s="72"/>
    </row>
    <row r="49" spans="1:19" x14ac:dyDescent="0.25">
      <c r="A49" s="71">
        <v>25916</v>
      </c>
      <c r="B49" s="25"/>
      <c r="C49" s="25" t="s">
        <v>204</v>
      </c>
      <c r="D49" s="72">
        <v>45803</v>
      </c>
      <c r="E49" s="25" t="s">
        <v>35</v>
      </c>
      <c r="F49" s="25">
        <v>12000</v>
      </c>
      <c r="G49" s="25"/>
      <c r="H49" s="25"/>
      <c r="I49" s="25" t="s">
        <v>44</v>
      </c>
      <c r="J49" s="25">
        <v>3</v>
      </c>
      <c r="K49" s="25" t="s">
        <v>68</v>
      </c>
      <c r="L49" s="25" t="s">
        <v>233</v>
      </c>
      <c r="M49" s="25"/>
      <c r="N49" s="25"/>
      <c r="O49" s="25"/>
      <c r="P49" s="24">
        <v>0.42222222222222222</v>
      </c>
      <c r="Q49" s="24">
        <v>0.46388888888888885</v>
      </c>
      <c r="R49" s="24">
        <f t="shared" si="1"/>
        <v>4.166666666666663E-2</v>
      </c>
      <c r="S49" s="72"/>
    </row>
    <row r="50" spans="1:19" x14ac:dyDescent="0.25">
      <c r="A50" s="71">
        <v>25917</v>
      </c>
      <c r="B50" s="25"/>
      <c r="C50" s="25" t="s">
        <v>205</v>
      </c>
      <c r="D50" s="72">
        <v>45803</v>
      </c>
      <c r="E50" s="25" t="s">
        <v>35</v>
      </c>
      <c r="F50" s="25">
        <v>13320</v>
      </c>
      <c r="G50" s="25"/>
      <c r="H50" s="25"/>
      <c r="I50" s="25" t="s">
        <v>44</v>
      </c>
      <c r="J50" s="25">
        <v>5</v>
      </c>
      <c r="K50" s="25" t="s">
        <v>46</v>
      </c>
      <c r="L50" s="93" t="s">
        <v>165</v>
      </c>
      <c r="M50" s="25"/>
      <c r="N50" s="25"/>
      <c r="O50" s="25"/>
      <c r="P50" s="24">
        <v>0.60416666666666663</v>
      </c>
      <c r="Q50" s="24">
        <v>0.63611111111111118</v>
      </c>
      <c r="R50" s="24">
        <f t="shared" si="1"/>
        <v>3.1944444444444553E-2</v>
      </c>
      <c r="S50" s="72" t="s">
        <v>104</v>
      </c>
    </row>
    <row r="51" spans="1:19" x14ac:dyDescent="0.25">
      <c r="A51" s="71">
        <v>25907</v>
      </c>
      <c r="B51" s="25"/>
      <c r="C51" s="25" t="s">
        <v>50</v>
      </c>
      <c r="D51" s="72">
        <v>45803</v>
      </c>
      <c r="E51" s="25" t="s">
        <v>35</v>
      </c>
      <c r="F51" s="25">
        <v>12000</v>
      </c>
      <c r="G51" s="25"/>
      <c r="H51" s="25"/>
      <c r="I51" s="25" t="s">
        <v>44</v>
      </c>
      <c r="J51" s="25">
        <v>3</v>
      </c>
      <c r="K51" s="25" t="s">
        <v>68</v>
      </c>
      <c r="L51" s="25" t="s">
        <v>233</v>
      </c>
      <c r="M51" s="25"/>
      <c r="N51" s="25"/>
      <c r="O51" s="25"/>
      <c r="P51" s="24">
        <v>0.75</v>
      </c>
      <c r="Q51" s="24">
        <v>0.78125</v>
      </c>
      <c r="R51" s="24">
        <f t="shared" si="1"/>
        <v>3.125E-2</v>
      </c>
      <c r="S51" s="72" t="s">
        <v>151</v>
      </c>
    </row>
    <row r="52" spans="1:19" x14ac:dyDescent="0.25">
      <c r="A52" s="71">
        <v>25919</v>
      </c>
      <c r="B52" s="25"/>
      <c r="C52" s="25" t="s">
        <v>234</v>
      </c>
      <c r="D52" s="72">
        <v>45804</v>
      </c>
      <c r="E52" s="25"/>
      <c r="F52" s="25"/>
      <c r="G52" s="25"/>
      <c r="H52" s="25"/>
      <c r="I52" s="25" t="s">
        <v>54</v>
      </c>
      <c r="J52" s="25">
        <v>1</v>
      </c>
      <c r="K52" s="25" t="s">
        <v>51</v>
      </c>
      <c r="L52" s="25" t="s">
        <v>77</v>
      </c>
      <c r="M52" s="25"/>
      <c r="N52" s="25"/>
      <c r="O52" s="25"/>
      <c r="P52" s="24">
        <v>6.25E-2</v>
      </c>
      <c r="Q52" s="24">
        <v>6.6666666666666666E-2</v>
      </c>
      <c r="R52" s="24">
        <f t="shared" si="1"/>
        <v>4.1666666666666657E-3</v>
      </c>
      <c r="S52" s="72"/>
    </row>
    <row r="53" spans="1:19" x14ac:dyDescent="0.25">
      <c r="A53" s="71">
        <v>25928</v>
      </c>
      <c r="B53" s="25"/>
      <c r="C53" s="25" t="s">
        <v>234</v>
      </c>
      <c r="D53" s="72">
        <v>45804</v>
      </c>
      <c r="E53" s="25"/>
      <c r="F53" s="25"/>
      <c r="G53" s="25"/>
      <c r="H53" s="25"/>
      <c r="I53" s="25" t="s">
        <v>54</v>
      </c>
      <c r="J53" s="25">
        <v>1</v>
      </c>
      <c r="K53" s="25" t="s">
        <v>51</v>
      </c>
      <c r="L53" s="25" t="s">
        <v>77</v>
      </c>
      <c r="M53" s="25"/>
      <c r="N53" s="25"/>
      <c r="O53" s="25"/>
      <c r="P53" s="24">
        <v>0.89930555555555547</v>
      </c>
      <c r="Q53" s="24">
        <v>1.0041666666666667</v>
      </c>
      <c r="R53" s="24">
        <f t="shared" si="1"/>
        <v>0.10486111111111118</v>
      </c>
      <c r="S53" s="72" t="s">
        <v>151</v>
      </c>
    </row>
    <row r="54" spans="1:19" x14ac:dyDescent="0.25">
      <c r="A54" s="71">
        <v>25841</v>
      </c>
      <c r="B54" s="25"/>
      <c r="C54" s="25" t="s">
        <v>65</v>
      </c>
      <c r="D54" s="72">
        <v>45804</v>
      </c>
      <c r="E54" s="25" t="s">
        <v>35</v>
      </c>
      <c r="F54" s="25">
        <v>15000</v>
      </c>
      <c r="G54" s="25"/>
      <c r="H54" s="25" t="s">
        <v>43</v>
      </c>
      <c r="I54" s="25" t="s">
        <v>44</v>
      </c>
      <c r="J54" s="25">
        <v>3</v>
      </c>
      <c r="K54" s="25" t="s">
        <v>68</v>
      </c>
      <c r="L54" s="25"/>
      <c r="M54" s="25"/>
      <c r="N54" s="25"/>
      <c r="O54" s="25"/>
      <c r="P54" s="24">
        <v>0.46527777777777773</v>
      </c>
      <c r="Q54" s="24">
        <v>0.49027777777777781</v>
      </c>
      <c r="R54" s="24">
        <f t="shared" si="1"/>
        <v>2.5000000000000078E-2</v>
      </c>
      <c r="S54" s="72"/>
    </row>
    <row r="55" spans="1:19" x14ac:dyDescent="0.25">
      <c r="A55" s="71">
        <v>25908</v>
      </c>
      <c r="B55" s="25"/>
      <c r="C55" s="25" t="s">
        <v>52</v>
      </c>
      <c r="D55" s="72">
        <v>45804</v>
      </c>
      <c r="E55" s="25" t="s">
        <v>35</v>
      </c>
      <c r="F55" s="25">
        <v>5000</v>
      </c>
      <c r="G55" s="25"/>
      <c r="H55" s="25"/>
      <c r="I55" s="25" t="s">
        <v>44</v>
      </c>
      <c r="J55" s="25">
        <v>3</v>
      </c>
      <c r="K55" s="25" t="s">
        <v>68</v>
      </c>
      <c r="L55" s="25"/>
      <c r="M55" s="25"/>
      <c r="N55" s="25"/>
      <c r="O55" s="25"/>
      <c r="P55" s="24">
        <v>0.54513888888888895</v>
      </c>
      <c r="Q55" s="24">
        <v>0.57500000000000007</v>
      </c>
      <c r="R55" s="24">
        <f t="shared" si="1"/>
        <v>2.9861111111111116E-2</v>
      </c>
      <c r="S55" s="72"/>
    </row>
    <row r="56" spans="1:19" x14ac:dyDescent="0.25">
      <c r="A56" s="71">
        <v>25921</v>
      </c>
      <c r="B56" s="25"/>
      <c r="C56" s="25" t="s">
        <v>50</v>
      </c>
      <c r="D56" s="72">
        <v>45804</v>
      </c>
      <c r="E56" s="25" t="s">
        <v>35</v>
      </c>
      <c r="F56" s="25">
        <v>10000</v>
      </c>
      <c r="G56" s="25"/>
      <c r="H56" s="25"/>
      <c r="I56" s="25" t="s">
        <v>44</v>
      </c>
      <c r="J56" s="25">
        <v>3</v>
      </c>
      <c r="K56" s="25" t="s">
        <v>68</v>
      </c>
      <c r="L56" s="25"/>
      <c r="M56" s="25"/>
      <c r="N56" s="25"/>
      <c r="O56" s="25"/>
      <c r="P56" s="24">
        <v>0.58680555555555558</v>
      </c>
      <c r="Q56" s="24">
        <v>0.60416666666666663</v>
      </c>
      <c r="R56" s="24">
        <f t="shared" si="1"/>
        <v>1.7361111111111049E-2</v>
      </c>
      <c r="S56" s="72"/>
    </row>
    <row r="57" spans="1:19" x14ac:dyDescent="0.25">
      <c r="A57" s="71">
        <v>25923</v>
      </c>
      <c r="B57" s="25"/>
      <c r="C57" s="25" t="s">
        <v>47</v>
      </c>
      <c r="D57" s="72">
        <v>45804</v>
      </c>
      <c r="E57" s="25" t="s">
        <v>35</v>
      </c>
      <c r="F57" s="25">
        <v>15000</v>
      </c>
      <c r="G57" s="25"/>
      <c r="H57" s="25"/>
      <c r="I57" s="25" t="s">
        <v>44</v>
      </c>
      <c r="J57" s="25">
        <v>6</v>
      </c>
      <c r="K57" s="25" t="s">
        <v>221</v>
      </c>
      <c r="L57" s="25" t="s">
        <v>213</v>
      </c>
      <c r="M57" s="25"/>
      <c r="N57" s="25"/>
      <c r="O57" s="25"/>
      <c r="P57" s="24">
        <v>0.5</v>
      </c>
      <c r="Q57" s="24">
        <v>0.52777777777777779</v>
      </c>
      <c r="R57" s="24">
        <f t="shared" si="1"/>
        <v>2.777777777777779E-2</v>
      </c>
      <c r="S57" s="72"/>
    </row>
    <row r="58" spans="1:19" x14ac:dyDescent="0.25">
      <c r="A58" s="71">
        <v>25924</v>
      </c>
      <c r="B58" s="25"/>
      <c r="C58" s="25" t="s">
        <v>47</v>
      </c>
      <c r="D58" s="72">
        <v>45804</v>
      </c>
      <c r="E58" s="25" t="s">
        <v>35</v>
      </c>
      <c r="F58" s="25">
        <v>15000</v>
      </c>
      <c r="G58" s="25"/>
      <c r="H58" s="25"/>
      <c r="I58" s="25" t="s">
        <v>44</v>
      </c>
      <c r="J58" s="25">
        <v>6</v>
      </c>
      <c r="K58" s="25" t="s">
        <v>221</v>
      </c>
      <c r="L58" s="25" t="s">
        <v>213</v>
      </c>
      <c r="M58" s="25"/>
      <c r="N58" s="25"/>
      <c r="O58" s="25"/>
      <c r="P58" s="24">
        <v>0.63541666666666663</v>
      </c>
      <c r="Q58" s="24">
        <v>0.68333333333333324</v>
      </c>
      <c r="R58" s="24">
        <f t="shared" si="1"/>
        <v>4.7916666666666607E-2</v>
      </c>
      <c r="S58" s="72"/>
    </row>
    <row r="59" spans="1:19" x14ac:dyDescent="0.25">
      <c r="A59" s="71">
        <v>25925</v>
      </c>
      <c r="B59" s="25"/>
      <c r="C59" s="25" t="s">
        <v>101</v>
      </c>
      <c r="D59" s="72">
        <v>45804</v>
      </c>
      <c r="E59" s="25" t="s">
        <v>35</v>
      </c>
      <c r="F59" s="25">
        <v>6710</v>
      </c>
      <c r="G59" s="25"/>
      <c r="H59" s="25"/>
      <c r="I59" s="25" t="s">
        <v>44</v>
      </c>
      <c r="J59" s="25">
        <v>3</v>
      </c>
      <c r="K59" s="25" t="s">
        <v>68</v>
      </c>
      <c r="L59" s="25"/>
      <c r="M59" s="25"/>
      <c r="N59" s="25"/>
      <c r="O59" s="25"/>
      <c r="P59" s="24">
        <v>0.37222222222222223</v>
      </c>
      <c r="Q59" s="24">
        <v>0.42152777777777778</v>
      </c>
      <c r="R59" s="24">
        <f t="shared" si="1"/>
        <v>4.9305555555555547E-2</v>
      </c>
      <c r="S59" s="72"/>
    </row>
    <row r="60" spans="1:19" x14ac:dyDescent="0.25">
      <c r="A60" s="71">
        <v>25927</v>
      </c>
      <c r="B60" s="25"/>
      <c r="C60" s="25" t="s">
        <v>84</v>
      </c>
      <c r="D60" s="72">
        <v>45804</v>
      </c>
      <c r="E60" s="25" t="s">
        <v>35</v>
      </c>
      <c r="F60" s="25">
        <v>15600</v>
      </c>
      <c r="G60" s="25"/>
      <c r="H60" s="25"/>
      <c r="I60" s="25" t="s">
        <v>44</v>
      </c>
      <c r="J60" s="25">
        <v>6</v>
      </c>
      <c r="K60" s="25" t="s">
        <v>221</v>
      </c>
      <c r="L60" s="25" t="s">
        <v>213</v>
      </c>
      <c r="M60" s="25"/>
      <c r="N60" s="25"/>
      <c r="O60" s="25"/>
      <c r="P60" s="24">
        <v>0.375</v>
      </c>
      <c r="Q60" s="24">
        <v>0.40625</v>
      </c>
      <c r="R60" s="24">
        <f t="shared" si="1"/>
        <v>3.125E-2</v>
      </c>
      <c r="S60" s="72"/>
    </row>
    <row r="61" spans="1:19" x14ac:dyDescent="0.25">
      <c r="A61" s="71">
        <v>25047</v>
      </c>
      <c r="B61" s="25"/>
      <c r="C61" s="25" t="s">
        <v>234</v>
      </c>
      <c r="D61" s="72">
        <v>45805</v>
      </c>
      <c r="E61" s="25"/>
      <c r="F61" s="25"/>
      <c r="G61" s="25"/>
      <c r="H61" s="25"/>
      <c r="I61" s="25" t="s">
        <v>54</v>
      </c>
      <c r="J61" s="25">
        <v>1</v>
      </c>
      <c r="K61" s="25" t="s">
        <v>51</v>
      </c>
      <c r="L61" s="25" t="s">
        <v>77</v>
      </c>
      <c r="M61" s="25"/>
      <c r="N61" s="25"/>
      <c r="O61" s="25"/>
      <c r="P61" s="24">
        <v>4.5138888888888888E-2</v>
      </c>
      <c r="Q61" s="24">
        <v>9.0277777777777776E-2</v>
      </c>
      <c r="R61" s="24">
        <f t="shared" si="1"/>
        <v>4.5138888888888888E-2</v>
      </c>
      <c r="S61" s="72"/>
    </row>
    <row r="62" spans="1:19" x14ac:dyDescent="0.25">
      <c r="A62" s="71">
        <v>25867</v>
      </c>
      <c r="B62" s="25"/>
      <c r="C62" s="25" t="s">
        <v>60</v>
      </c>
      <c r="D62" s="72">
        <v>45804</v>
      </c>
      <c r="E62" s="25" t="s">
        <v>35</v>
      </c>
      <c r="F62" s="25">
        <v>16740</v>
      </c>
      <c r="G62" s="25"/>
      <c r="H62" s="25" t="s">
        <v>45</v>
      </c>
      <c r="I62" s="25" t="s">
        <v>44</v>
      </c>
      <c r="J62" s="25">
        <v>13</v>
      </c>
      <c r="K62" s="25" t="s">
        <v>69</v>
      </c>
      <c r="L62" s="25"/>
      <c r="M62" s="25"/>
      <c r="N62" s="25"/>
      <c r="O62" s="25"/>
      <c r="P62" s="24">
        <v>0.72152777777777777</v>
      </c>
      <c r="Q62" s="24">
        <v>0.75</v>
      </c>
      <c r="R62" s="24">
        <f t="shared" si="1"/>
        <v>2.8472222222222232E-2</v>
      </c>
      <c r="S62" s="72" t="s">
        <v>151</v>
      </c>
    </row>
    <row r="63" spans="1:19" x14ac:dyDescent="0.25">
      <c r="A63" s="71">
        <v>25885</v>
      </c>
      <c r="B63" s="25"/>
      <c r="C63" s="25" t="s">
        <v>60</v>
      </c>
      <c r="D63" s="72">
        <v>45805</v>
      </c>
      <c r="E63" s="25" t="s">
        <v>35</v>
      </c>
      <c r="F63" s="25">
        <v>16350</v>
      </c>
      <c r="G63" s="25"/>
      <c r="H63" s="25"/>
      <c r="I63" s="25" t="s">
        <v>44</v>
      </c>
      <c r="J63" s="25">
        <v>13</v>
      </c>
      <c r="K63" s="25" t="s">
        <v>69</v>
      </c>
      <c r="L63" s="25"/>
      <c r="M63" s="25"/>
      <c r="N63" s="25"/>
      <c r="O63" s="25"/>
      <c r="P63" s="24">
        <v>0.73055555555555562</v>
      </c>
      <c r="Q63" s="24">
        <v>0.75694444444444453</v>
      </c>
      <c r="R63" s="24">
        <f t="shared" si="1"/>
        <v>2.6388888888888906E-2</v>
      </c>
      <c r="S63" s="72" t="s">
        <v>151</v>
      </c>
    </row>
    <row r="64" spans="1:19" x14ac:dyDescent="0.25">
      <c r="A64" s="71">
        <v>25905</v>
      </c>
      <c r="B64" s="25"/>
      <c r="C64" s="25" t="s">
        <v>60</v>
      </c>
      <c r="D64" s="72">
        <v>45804</v>
      </c>
      <c r="E64" s="25" t="s">
        <v>35</v>
      </c>
      <c r="F64" s="25">
        <v>16510</v>
      </c>
      <c r="G64" s="25"/>
      <c r="H64" s="25"/>
      <c r="I64" s="25" t="s">
        <v>44</v>
      </c>
      <c r="J64" s="25">
        <v>13</v>
      </c>
      <c r="K64" s="25" t="s">
        <v>69</v>
      </c>
      <c r="L64" s="25"/>
      <c r="M64" s="25"/>
      <c r="N64" s="25"/>
      <c r="O64" s="25"/>
      <c r="P64" s="24">
        <v>0.62638888888888888</v>
      </c>
      <c r="Q64" s="24">
        <v>0.65208333333333335</v>
      </c>
      <c r="R64" s="24">
        <f t="shared" si="1"/>
        <v>2.5694444444444464E-2</v>
      </c>
      <c r="S64" s="72" t="s">
        <v>151</v>
      </c>
    </row>
    <row r="65" spans="1:19" x14ac:dyDescent="0.25">
      <c r="A65" s="71">
        <v>25922</v>
      </c>
      <c r="B65" s="25"/>
      <c r="C65" s="25" t="s">
        <v>52</v>
      </c>
      <c r="D65" s="72">
        <v>45804</v>
      </c>
      <c r="E65" s="25" t="s">
        <v>35</v>
      </c>
      <c r="F65" s="25">
        <v>15000</v>
      </c>
      <c r="G65" s="25"/>
      <c r="H65" s="25"/>
      <c r="I65" s="25" t="s">
        <v>44</v>
      </c>
      <c r="J65" s="25">
        <v>13</v>
      </c>
      <c r="K65" s="25" t="s">
        <v>69</v>
      </c>
      <c r="L65" s="25"/>
      <c r="M65" s="25"/>
      <c r="N65" s="25"/>
      <c r="O65" s="25"/>
      <c r="P65" s="24">
        <v>0.52083333333333337</v>
      </c>
      <c r="Q65" s="24">
        <v>0.55208333333333337</v>
      </c>
      <c r="R65" s="24">
        <f t="shared" si="1"/>
        <v>3.125E-2</v>
      </c>
      <c r="S65" s="72" t="s">
        <v>151</v>
      </c>
    </row>
    <row r="66" spans="1:19" x14ac:dyDescent="0.25">
      <c r="A66" s="71">
        <v>25926</v>
      </c>
      <c r="B66" s="25"/>
      <c r="C66" s="25" t="s">
        <v>53</v>
      </c>
      <c r="D66" s="72">
        <v>45804</v>
      </c>
      <c r="E66" s="25" t="s">
        <v>35</v>
      </c>
      <c r="F66" s="25">
        <v>15000</v>
      </c>
      <c r="G66" s="25"/>
      <c r="H66" s="25"/>
      <c r="I66" s="25" t="s">
        <v>44</v>
      </c>
      <c r="J66" s="25">
        <v>13</v>
      </c>
      <c r="K66" s="25" t="s">
        <v>69</v>
      </c>
      <c r="L66" s="25"/>
      <c r="M66" s="25"/>
      <c r="N66" s="25"/>
      <c r="O66" s="25"/>
      <c r="P66" s="24">
        <v>0.375</v>
      </c>
      <c r="Q66" s="24">
        <v>0.43194444444444446</v>
      </c>
      <c r="R66" s="24">
        <f t="shared" si="1"/>
        <v>5.6944444444444464E-2</v>
      </c>
      <c r="S66" s="72" t="s">
        <v>151</v>
      </c>
    </row>
    <row r="67" spans="1:19" x14ac:dyDescent="0.25">
      <c r="A67" s="71">
        <v>25929</v>
      </c>
      <c r="B67" s="25"/>
      <c r="C67" s="25" t="s">
        <v>50</v>
      </c>
      <c r="D67" s="72">
        <v>45805</v>
      </c>
      <c r="E67" s="25" t="s">
        <v>35</v>
      </c>
      <c r="F67" s="25">
        <v>15000</v>
      </c>
      <c r="G67" s="25"/>
      <c r="H67" s="25" t="s">
        <v>43</v>
      </c>
      <c r="I67" s="25" t="s">
        <v>44</v>
      </c>
      <c r="J67" s="25">
        <v>13</v>
      </c>
      <c r="K67" s="25" t="s">
        <v>69</v>
      </c>
      <c r="L67" s="25"/>
      <c r="M67" s="25"/>
      <c r="N67" s="25"/>
      <c r="O67" s="25"/>
      <c r="P67" s="24">
        <v>0.46249999999999997</v>
      </c>
      <c r="Q67" s="24">
        <v>0.49027777777777781</v>
      </c>
      <c r="R67" s="24">
        <f t="shared" si="1"/>
        <v>2.7777777777777846E-2</v>
      </c>
      <c r="S67" s="72" t="s">
        <v>151</v>
      </c>
    </row>
    <row r="68" spans="1:19" x14ac:dyDescent="0.25">
      <c r="A68" s="71">
        <v>25931</v>
      </c>
      <c r="B68" s="25"/>
      <c r="C68" s="25" t="s">
        <v>62</v>
      </c>
      <c r="D68" s="72">
        <v>45805</v>
      </c>
      <c r="E68" s="25" t="s">
        <v>35</v>
      </c>
      <c r="F68" s="25">
        <v>15000</v>
      </c>
      <c r="G68" s="25"/>
      <c r="H68" s="25" t="s">
        <v>43</v>
      </c>
      <c r="I68" s="25" t="s">
        <v>44</v>
      </c>
      <c r="J68" s="25">
        <v>5</v>
      </c>
      <c r="K68" s="25" t="s">
        <v>46</v>
      </c>
      <c r="L68" s="25" t="s">
        <v>67</v>
      </c>
      <c r="M68" s="25"/>
      <c r="N68" s="25"/>
      <c r="O68" s="25"/>
      <c r="P68" s="24">
        <v>0.33680555555555558</v>
      </c>
      <c r="Q68" s="24">
        <v>0.3666666666666667</v>
      </c>
      <c r="R68" s="24">
        <f t="shared" si="1"/>
        <v>2.9861111111111116E-2</v>
      </c>
      <c r="S68" s="72" t="s">
        <v>151</v>
      </c>
    </row>
    <row r="69" spans="1:19" x14ac:dyDescent="0.25">
      <c r="A69" s="71">
        <v>25932</v>
      </c>
      <c r="B69" s="25"/>
      <c r="C69" s="25" t="s">
        <v>47</v>
      </c>
      <c r="D69" s="72">
        <v>45805</v>
      </c>
      <c r="E69" s="25" t="s">
        <v>35</v>
      </c>
      <c r="F69" s="25">
        <v>15000</v>
      </c>
      <c r="G69" s="25"/>
      <c r="H69" s="25" t="s">
        <v>43</v>
      </c>
      <c r="I69" s="25" t="s">
        <v>44</v>
      </c>
      <c r="J69" s="25">
        <v>5</v>
      </c>
      <c r="K69" s="25" t="s">
        <v>46</v>
      </c>
      <c r="L69" s="25" t="s">
        <v>67</v>
      </c>
      <c r="M69" s="25"/>
      <c r="N69" s="25"/>
      <c r="O69" s="25"/>
      <c r="P69" s="24">
        <v>0.47916666666666669</v>
      </c>
      <c r="Q69" s="24">
        <v>0.55763888888888891</v>
      </c>
      <c r="R69" s="24">
        <f t="shared" si="1"/>
        <v>7.8472222222222221E-2</v>
      </c>
      <c r="S69" s="72" t="s">
        <v>151</v>
      </c>
    </row>
    <row r="70" spans="1:19" x14ac:dyDescent="0.25">
      <c r="A70" s="71">
        <v>25935</v>
      </c>
      <c r="B70" s="25"/>
      <c r="C70" s="25" t="s">
        <v>65</v>
      </c>
      <c r="D70" s="72">
        <v>45805</v>
      </c>
      <c r="E70" s="25" t="s">
        <v>35</v>
      </c>
      <c r="F70" s="25">
        <v>15000</v>
      </c>
      <c r="G70" s="25"/>
      <c r="H70" s="25" t="s">
        <v>43</v>
      </c>
      <c r="I70" s="25" t="s">
        <v>44</v>
      </c>
      <c r="J70" s="25">
        <v>13</v>
      </c>
      <c r="K70" s="25" t="s">
        <v>69</v>
      </c>
      <c r="L70" s="25"/>
      <c r="M70" s="25"/>
      <c r="N70" s="25"/>
      <c r="O70" s="25"/>
      <c r="P70" s="24">
        <v>0.36805555555555558</v>
      </c>
      <c r="Q70" s="24">
        <v>0.3972222222222222</v>
      </c>
      <c r="R70" s="24">
        <f t="shared" si="1"/>
        <v>2.9166666666666619E-2</v>
      </c>
      <c r="S70" s="72" t="s">
        <v>151</v>
      </c>
    </row>
    <row r="71" spans="1:19" x14ac:dyDescent="0.25">
      <c r="A71" s="71">
        <v>25936</v>
      </c>
      <c r="B71" s="25"/>
      <c r="C71" s="25" t="s">
        <v>234</v>
      </c>
      <c r="D71" s="72">
        <v>45806</v>
      </c>
      <c r="E71" s="25"/>
      <c r="F71" s="25"/>
      <c r="G71" s="25"/>
      <c r="H71" s="25"/>
      <c r="I71" s="25" t="s">
        <v>54</v>
      </c>
      <c r="J71" s="93"/>
      <c r="K71" s="25" t="s">
        <v>51</v>
      </c>
      <c r="L71" s="25" t="s">
        <v>77</v>
      </c>
      <c r="M71" s="25"/>
      <c r="N71" s="25"/>
      <c r="O71" s="25"/>
      <c r="P71" s="24">
        <v>0.53125</v>
      </c>
      <c r="Q71" s="24">
        <v>7.7083333333333337E-2</v>
      </c>
      <c r="R71" s="24">
        <f t="shared" si="1"/>
        <v>-0.45416666666666666</v>
      </c>
      <c r="S71" s="72" t="s">
        <v>151</v>
      </c>
    </row>
    <row r="72" spans="1:19" x14ac:dyDescent="0.25">
      <c r="A72" s="71">
        <v>25937</v>
      </c>
      <c r="B72" s="25"/>
      <c r="C72" s="25" t="s">
        <v>234</v>
      </c>
      <c r="D72" s="72">
        <v>45805</v>
      </c>
      <c r="E72" s="25"/>
      <c r="F72" s="25"/>
      <c r="G72" s="25"/>
      <c r="H72" s="25"/>
      <c r="I72" s="25" t="s">
        <v>54</v>
      </c>
      <c r="J72" s="93"/>
      <c r="K72" s="25" t="s">
        <v>51</v>
      </c>
      <c r="L72" s="25" t="s">
        <v>77</v>
      </c>
      <c r="M72" s="25"/>
      <c r="N72" s="25"/>
      <c r="O72" s="25"/>
      <c r="P72" s="24">
        <v>0.90138888888888891</v>
      </c>
      <c r="Q72" s="24">
        <v>0.9868055555555556</v>
      </c>
      <c r="R72" s="24">
        <f t="shared" si="1"/>
        <v>8.5416666666666696E-2</v>
      </c>
      <c r="S72" s="72" t="s">
        <v>151</v>
      </c>
    </row>
    <row r="73" spans="1:19" x14ac:dyDescent="0.25">
      <c r="A73" s="71">
        <v>25938</v>
      </c>
      <c r="B73" s="25"/>
      <c r="C73" s="25" t="s">
        <v>73</v>
      </c>
      <c r="D73" s="72">
        <v>45805</v>
      </c>
      <c r="E73" s="25"/>
      <c r="F73" s="25"/>
      <c r="G73" s="25"/>
      <c r="H73" s="25"/>
      <c r="I73" s="25" t="s">
        <v>54</v>
      </c>
      <c r="J73" s="25">
        <v>1</v>
      </c>
      <c r="K73" s="25" t="s">
        <v>68</v>
      </c>
      <c r="L73" s="25" t="s">
        <v>78</v>
      </c>
      <c r="M73" s="25"/>
      <c r="N73" s="25"/>
      <c r="O73" s="25"/>
      <c r="P73" s="24">
        <v>38</v>
      </c>
      <c r="Q73" s="24">
        <v>0.66666666666666663</v>
      </c>
      <c r="R73" s="24">
        <f t="shared" si="1"/>
        <v>-37.333333333333336</v>
      </c>
      <c r="S73" s="72" t="s">
        <v>151</v>
      </c>
    </row>
    <row r="74" spans="1:19" x14ac:dyDescent="0.25">
      <c r="A74" s="71">
        <v>25939</v>
      </c>
      <c r="B74" s="25"/>
      <c r="C74" s="25" t="s">
        <v>73</v>
      </c>
      <c r="D74" s="72">
        <v>45805</v>
      </c>
      <c r="E74" s="25"/>
      <c r="F74" s="25"/>
      <c r="G74" s="25"/>
      <c r="H74" s="25"/>
      <c r="I74" s="25" t="s">
        <v>55</v>
      </c>
      <c r="J74" s="25">
        <v>2</v>
      </c>
      <c r="K74" s="25" t="s">
        <v>56</v>
      </c>
      <c r="L74" s="25" t="s">
        <v>200</v>
      </c>
      <c r="M74" s="25" t="s">
        <v>81</v>
      </c>
      <c r="N74" s="25"/>
      <c r="O74" s="25"/>
      <c r="P74" s="24">
        <v>0.33333333333333331</v>
      </c>
      <c r="Q74" s="24">
        <v>0.66666666666666663</v>
      </c>
      <c r="R74" s="24">
        <f t="shared" si="1"/>
        <v>0.33333333333333331</v>
      </c>
      <c r="S74" s="72" t="s">
        <v>151</v>
      </c>
    </row>
    <row r="75" spans="1:19" x14ac:dyDescent="0.25">
      <c r="A75" s="71">
        <v>25940</v>
      </c>
      <c r="B75" s="25"/>
      <c r="C75" s="25" t="s">
        <v>57</v>
      </c>
      <c r="D75" s="72">
        <v>45805</v>
      </c>
      <c r="E75" s="25"/>
      <c r="F75" s="25"/>
      <c r="G75" s="25"/>
      <c r="H75" s="25" t="s">
        <v>237</v>
      </c>
      <c r="I75" s="25" t="s">
        <v>44</v>
      </c>
      <c r="J75" s="25">
        <v>4</v>
      </c>
      <c r="K75" s="25" t="s">
        <v>221</v>
      </c>
      <c r="L75" s="25" t="s">
        <v>238</v>
      </c>
      <c r="M75" s="25"/>
      <c r="N75" s="25"/>
      <c r="O75" s="25"/>
      <c r="P75" s="24">
        <v>0.625</v>
      </c>
      <c r="Q75" s="24">
        <v>0.66666666666666663</v>
      </c>
      <c r="R75" s="24">
        <f t="shared" si="1"/>
        <v>4.166666666666663E-2</v>
      </c>
      <c r="S75" s="72" t="s">
        <v>151</v>
      </c>
    </row>
  </sheetData>
  <autoFilter ref="A2:S61" xr:uid="{8D94D708-3E60-4803-B978-DFAB238CA9C2}"/>
  <sortState xmlns:xlrd2="http://schemas.microsoft.com/office/spreadsheetml/2017/richdata2" ref="A3:S61">
    <sortCondition ref="D3:D61"/>
    <sortCondition ref="I3:I61"/>
  </sortState>
  <conditionalFormatting sqref="A1:A1048576">
    <cfRule type="duplicateValues" dxfId="5" priority="1"/>
  </conditionalFormatting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DF8C87-E97D-4F3B-8C1A-C83777FB5041}">
  <dimension ref="A1:AO14"/>
  <sheetViews>
    <sheetView showGridLines="0" view="pageBreakPreview" zoomScaleNormal="100" zoomScaleSheetLayoutView="100" workbookViewId="0">
      <pane xSplit="5" ySplit="5" topLeftCell="V6" activePane="bottomRight" state="frozen"/>
      <selection pane="topRight" activeCell="F1" sqref="F1"/>
      <selection pane="bottomLeft" activeCell="A6" sqref="A6"/>
      <selection pane="bottomRight" activeCell="AF7" sqref="AF7"/>
    </sheetView>
  </sheetViews>
  <sheetFormatPr baseColWidth="10" defaultRowHeight="15" x14ac:dyDescent="0.25"/>
  <cols>
    <col min="1" max="1" width="22.28515625" hidden="1" customWidth="1"/>
    <col min="2" max="2" width="4.140625" hidden="1" customWidth="1"/>
    <col min="3" max="3" width="21.42578125" hidden="1" customWidth="1"/>
    <col min="4" max="4" width="17.7109375" hidden="1" customWidth="1"/>
    <col min="5" max="5" width="36.28515625" bestFit="1" customWidth="1"/>
    <col min="6" max="6" width="12.85546875" bestFit="1" customWidth="1"/>
    <col min="7" max="7" width="10.42578125" bestFit="1" customWidth="1"/>
    <col min="8" max="8" width="13" bestFit="1" customWidth="1"/>
    <col min="9" max="9" width="12.85546875" bestFit="1" customWidth="1"/>
    <col min="10" max="10" width="10.42578125" bestFit="1" customWidth="1"/>
    <col min="11" max="11" width="13" bestFit="1" customWidth="1"/>
    <col min="12" max="12" width="12.85546875" bestFit="1" customWidth="1"/>
    <col min="13" max="13" width="10.42578125" bestFit="1" customWidth="1"/>
    <col min="14" max="14" width="13" bestFit="1" customWidth="1"/>
    <col min="15" max="15" width="12.85546875" bestFit="1" customWidth="1"/>
    <col min="16" max="16" width="10.42578125" bestFit="1" customWidth="1"/>
    <col min="17" max="17" width="13" bestFit="1" customWidth="1"/>
    <col min="18" max="18" width="12.85546875" bestFit="1" customWidth="1"/>
    <col min="19" max="19" width="10.42578125" bestFit="1" customWidth="1"/>
    <col min="20" max="20" width="13" bestFit="1" customWidth="1"/>
    <col min="21" max="21" width="12.85546875" bestFit="1" customWidth="1"/>
    <col min="22" max="22" width="10.42578125" bestFit="1" customWidth="1"/>
    <col min="23" max="23" width="13" bestFit="1" customWidth="1"/>
    <col min="24" max="24" width="12.85546875" bestFit="1" customWidth="1"/>
    <col min="25" max="25" width="10.42578125" bestFit="1" customWidth="1"/>
    <col min="26" max="26" width="13" bestFit="1" customWidth="1"/>
    <col min="27" max="27" width="7.42578125" bestFit="1" customWidth="1"/>
    <col min="28" max="28" width="3.28515625" customWidth="1"/>
    <col min="29" max="29" width="113.140625" hidden="1" customWidth="1"/>
    <col min="30" max="30" width="12.85546875" bestFit="1" customWidth="1"/>
    <col min="31" max="31" width="9" hidden="1" customWidth="1"/>
    <col min="32" max="32" width="14" bestFit="1" customWidth="1"/>
    <col min="33" max="33" width="10.5703125" hidden="1" customWidth="1"/>
    <col min="34" max="34" width="8" hidden="1" customWidth="1"/>
    <col min="35" max="35" width="11" hidden="1" customWidth="1"/>
    <col min="36" max="36" width="7.42578125" hidden="1" customWidth="1"/>
    <col min="37" max="37" width="10.28515625" hidden="1" customWidth="1"/>
    <col min="38" max="38" width="10.5703125" hidden="1" customWidth="1"/>
    <col min="39" max="39" width="10.28515625" hidden="1" customWidth="1"/>
    <col min="40" max="40" width="10.5703125" hidden="1" customWidth="1"/>
    <col min="41" max="41" width="65.85546875" customWidth="1"/>
  </cols>
  <sheetData>
    <row r="1" spans="1:41" ht="15" customHeight="1" x14ac:dyDescent="0.25">
      <c r="B1" s="287"/>
      <c r="C1" s="288"/>
      <c r="D1" s="288"/>
      <c r="E1" s="288"/>
      <c r="F1" s="294" t="s">
        <v>249</v>
      </c>
      <c r="G1" s="294"/>
      <c r="H1" s="294"/>
      <c r="I1" s="294"/>
      <c r="J1" s="294"/>
      <c r="K1" s="294"/>
      <c r="L1" s="294"/>
      <c r="M1" s="294"/>
      <c r="N1" s="294"/>
      <c r="O1" s="294"/>
      <c r="P1" s="294"/>
      <c r="Q1" s="294"/>
      <c r="R1" s="294"/>
      <c r="S1" s="294"/>
      <c r="T1" s="294"/>
      <c r="U1" s="294"/>
      <c r="V1" s="294"/>
      <c r="W1" s="294"/>
      <c r="X1" s="294"/>
      <c r="Y1" s="294"/>
      <c r="Z1" s="294"/>
      <c r="AA1" s="295"/>
      <c r="AD1" s="3">
        <v>0.29166666666666669</v>
      </c>
    </row>
    <row r="2" spans="1:41" ht="33" customHeight="1" thickBot="1" x14ac:dyDescent="0.3">
      <c r="B2" s="289"/>
      <c r="C2" s="290"/>
      <c r="D2" s="290"/>
      <c r="E2" s="290"/>
      <c r="F2" s="297"/>
      <c r="G2" s="297"/>
      <c r="H2" s="297"/>
      <c r="I2" s="297"/>
      <c r="J2" s="297"/>
      <c r="K2" s="297"/>
      <c r="L2" s="297"/>
      <c r="M2" s="297"/>
      <c r="N2" s="297"/>
      <c r="O2" s="297"/>
      <c r="P2" s="297"/>
      <c r="Q2" s="297"/>
      <c r="R2" s="297"/>
      <c r="S2" s="297"/>
      <c r="T2" s="297"/>
      <c r="U2" s="297"/>
      <c r="V2" s="297"/>
      <c r="W2" s="297"/>
      <c r="X2" s="297"/>
      <c r="Y2" s="297"/>
      <c r="Z2" s="297"/>
      <c r="AA2" s="298"/>
    </row>
    <row r="3" spans="1:41" ht="19.5" customHeight="1" thickBot="1" x14ac:dyDescent="0.3">
      <c r="B3" s="289"/>
      <c r="C3" s="290"/>
      <c r="D3" s="290"/>
      <c r="E3" s="290"/>
      <c r="F3" s="314" t="s">
        <v>1</v>
      </c>
      <c r="G3" s="315"/>
      <c r="H3" s="316"/>
      <c r="I3" s="317" t="s">
        <v>2</v>
      </c>
      <c r="J3" s="315"/>
      <c r="K3" s="316"/>
      <c r="L3" s="318" t="s">
        <v>3</v>
      </c>
      <c r="M3" s="319"/>
      <c r="N3" s="320"/>
      <c r="O3" s="321" t="s">
        <v>4</v>
      </c>
      <c r="P3" s="322"/>
      <c r="Q3" s="323"/>
      <c r="R3" s="321" t="s">
        <v>5</v>
      </c>
      <c r="S3" s="322"/>
      <c r="T3" s="323"/>
      <c r="U3" s="321" t="s">
        <v>6</v>
      </c>
      <c r="V3" s="322"/>
      <c r="W3" s="323"/>
      <c r="X3" s="321" t="s">
        <v>0</v>
      </c>
      <c r="Y3" s="322"/>
      <c r="Z3" s="323"/>
      <c r="AA3" s="324" t="s">
        <v>7</v>
      </c>
      <c r="AC3" s="137" t="s">
        <v>17</v>
      </c>
      <c r="AD3" s="138"/>
      <c r="AE3" s="138"/>
      <c r="AF3" s="138"/>
      <c r="AG3" s="138"/>
      <c r="AH3" s="138"/>
      <c r="AI3" s="138"/>
      <c r="AJ3" s="138"/>
      <c r="AK3" s="138"/>
      <c r="AL3" s="138"/>
      <c r="AM3" s="138"/>
      <c r="AN3" s="138"/>
      <c r="AO3" s="139"/>
    </row>
    <row r="4" spans="1:41" ht="16.5" customHeight="1" thickBot="1" x14ac:dyDescent="0.3">
      <c r="B4" s="291"/>
      <c r="C4" s="292"/>
      <c r="D4" s="292"/>
      <c r="E4" s="292"/>
      <c r="F4" s="302">
        <v>45842</v>
      </c>
      <c r="G4" s="303"/>
      <c r="H4" s="304"/>
      <c r="I4" s="302">
        <v>45843</v>
      </c>
      <c r="J4" s="303"/>
      <c r="K4" s="304"/>
      <c r="L4" s="302">
        <v>45844</v>
      </c>
      <c r="M4" s="303"/>
      <c r="N4" s="304"/>
      <c r="O4" s="302">
        <v>45845</v>
      </c>
      <c r="P4" s="303"/>
      <c r="Q4" s="304"/>
      <c r="R4" s="302">
        <v>45846</v>
      </c>
      <c r="S4" s="303"/>
      <c r="T4" s="304"/>
      <c r="U4" s="302">
        <v>45847</v>
      </c>
      <c r="V4" s="303"/>
      <c r="W4" s="304"/>
      <c r="X4" s="302">
        <v>45848</v>
      </c>
      <c r="Y4" s="303"/>
      <c r="Z4" s="304"/>
      <c r="AA4" s="325"/>
      <c r="AC4" s="140"/>
      <c r="AD4" s="141"/>
      <c r="AE4" s="141"/>
      <c r="AF4" s="141"/>
      <c r="AG4" s="141"/>
      <c r="AH4" s="141"/>
      <c r="AI4" s="141"/>
      <c r="AJ4" s="141"/>
      <c r="AK4" s="141"/>
      <c r="AL4" s="141"/>
      <c r="AM4" s="141"/>
      <c r="AN4" s="141"/>
      <c r="AO4" s="142"/>
    </row>
    <row r="5" spans="1:41" ht="33" customHeight="1" thickBot="1" x14ac:dyDescent="0.3">
      <c r="B5" s="4" t="s">
        <v>8</v>
      </c>
      <c r="C5" s="4" t="s">
        <v>9</v>
      </c>
      <c r="D5" s="177" t="s">
        <v>267</v>
      </c>
      <c r="E5" s="178" t="s">
        <v>10</v>
      </c>
      <c r="F5" s="9" t="s">
        <v>11</v>
      </c>
      <c r="G5" s="7" t="s">
        <v>12</v>
      </c>
      <c r="H5" s="102" t="s">
        <v>13</v>
      </c>
      <c r="I5" s="6" t="s">
        <v>11</v>
      </c>
      <c r="J5" s="7" t="s">
        <v>12</v>
      </c>
      <c r="K5" s="8" t="s">
        <v>13</v>
      </c>
      <c r="L5" s="9" t="s">
        <v>11</v>
      </c>
      <c r="M5" s="7" t="s">
        <v>12</v>
      </c>
      <c r="N5" s="8" t="s">
        <v>13</v>
      </c>
      <c r="O5" s="6" t="s">
        <v>11</v>
      </c>
      <c r="P5" s="7" t="s">
        <v>12</v>
      </c>
      <c r="Q5" s="8" t="s">
        <v>13</v>
      </c>
      <c r="R5" s="9" t="s">
        <v>11</v>
      </c>
      <c r="S5" s="7" t="s">
        <v>12</v>
      </c>
      <c r="T5" s="8" t="s">
        <v>13</v>
      </c>
      <c r="U5" s="9" t="s">
        <v>11</v>
      </c>
      <c r="V5" s="7" t="s">
        <v>12</v>
      </c>
      <c r="W5" s="8" t="s">
        <v>13</v>
      </c>
      <c r="X5" s="9" t="s">
        <v>11</v>
      </c>
      <c r="Y5" s="7" t="s">
        <v>12</v>
      </c>
      <c r="Z5" s="8" t="s">
        <v>13</v>
      </c>
      <c r="AA5" s="326"/>
      <c r="AC5" s="28" t="s">
        <v>19</v>
      </c>
      <c r="AD5" s="28" t="s">
        <v>20</v>
      </c>
      <c r="AE5" s="29" t="s">
        <v>21</v>
      </c>
      <c r="AF5" s="153" t="s">
        <v>22</v>
      </c>
      <c r="AG5" s="29" t="s">
        <v>23</v>
      </c>
      <c r="AH5" s="29" t="s">
        <v>58</v>
      </c>
      <c r="AI5" s="29" t="s">
        <v>24</v>
      </c>
      <c r="AJ5" s="28" t="s">
        <v>7</v>
      </c>
      <c r="AK5" s="28" t="s">
        <v>25</v>
      </c>
      <c r="AL5" s="30" t="s">
        <v>26</v>
      </c>
      <c r="AM5" s="31" t="s">
        <v>27</v>
      </c>
      <c r="AN5" s="30" t="s">
        <v>28</v>
      </c>
      <c r="AO5" s="32" t="s">
        <v>29</v>
      </c>
    </row>
    <row r="6" spans="1:41" ht="15" customHeight="1" x14ac:dyDescent="0.25">
      <c r="A6" s="327" t="s">
        <v>110</v>
      </c>
      <c r="B6" s="193" t="s">
        <v>113</v>
      </c>
      <c r="C6" s="114" t="s">
        <v>105</v>
      </c>
      <c r="D6" s="150">
        <v>45777</v>
      </c>
      <c r="E6" s="164" t="s">
        <v>257</v>
      </c>
      <c r="F6" s="15">
        <v>0.29166666666666669</v>
      </c>
      <c r="G6" s="13">
        <v>0.70833333333333337</v>
      </c>
      <c r="H6" s="14">
        <v>0.70833333333333337</v>
      </c>
      <c r="I6" s="15">
        <v>0.29166666666666669</v>
      </c>
      <c r="J6" s="13">
        <v>0.70833333333333337</v>
      </c>
      <c r="K6" s="14">
        <v>0.70833333333333337</v>
      </c>
      <c r="L6" s="15">
        <v>0.29166666666666669</v>
      </c>
      <c r="M6" s="13">
        <v>0.70833333333333337</v>
      </c>
      <c r="N6" s="14">
        <v>0.70833333333333337</v>
      </c>
      <c r="O6" s="15" t="s">
        <v>264</v>
      </c>
      <c r="P6" s="13">
        <v>0.4375</v>
      </c>
      <c r="Q6" s="14">
        <v>0.9375</v>
      </c>
      <c r="R6" s="15" t="s">
        <v>264</v>
      </c>
      <c r="S6" s="13">
        <v>0.4375</v>
      </c>
      <c r="T6" s="14">
        <v>0.9375</v>
      </c>
      <c r="U6" s="15" t="s">
        <v>264</v>
      </c>
      <c r="V6" s="13">
        <v>0.4375</v>
      </c>
      <c r="W6" s="14">
        <v>0.9375</v>
      </c>
      <c r="X6" s="15" t="s">
        <v>264</v>
      </c>
      <c r="Y6" s="13">
        <v>0.4375</v>
      </c>
      <c r="Z6" s="14">
        <v>0.9375</v>
      </c>
      <c r="AA6" s="185"/>
      <c r="AC6" s="83"/>
      <c r="AD6" s="80">
        <v>4500</v>
      </c>
      <c r="AE6" s="89">
        <f>AD6/7</f>
        <v>642.85714285714289</v>
      </c>
      <c r="AF6" s="92">
        <f>714.29*2</f>
        <v>1428.58</v>
      </c>
      <c r="AG6" s="37">
        <f>AD6+AF6</f>
        <v>5928.58</v>
      </c>
      <c r="AH6" s="56">
        <v>44.1</v>
      </c>
      <c r="AI6" s="62">
        <v>0</v>
      </c>
      <c r="AJ6" s="36">
        <f>AE6*AA6</f>
        <v>0</v>
      </c>
      <c r="AK6" s="37">
        <f>AH6+AI6+AJ6</f>
        <v>44.1</v>
      </c>
      <c r="AL6" s="38">
        <f>AG6-AK6</f>
        <v>5884.48</v>
      </c>
      <c r="AM6" s="57"/>
      <c r="AN6" s="61">
        <f>+AL6-AM6</f>
        <v>5884.48</v>
      </c>
      <c r="AO6" s="156" t="s">
        <v>286</v>
      </c>
    </row>
    <row r="7" spans="1:41" ht="15.75" customHeight="1" x14ac:dyDescent="0.25">
      <c r="A7" s="328"/>
      <c r="B7" s="146" t="s">
        <v>112</v>
      </c>
      <c r="C7" s="114" t="s">
        <v>258</v>
      </c>
      <c r="D7" s="150">
        <v>45824</v>
      </c>
      <c r="E7" s="164" t="s">
        <v>259</v>
      </c>
      <c r="F7" s="15">
        <v>0.29166666666666669</v>
      </c>
      <c r="G7" s="13">
        <v>0.70833333333333337</v>
      </c>
      <c r="H7" s="14">
        <v>0.70833333333333337</v>
      </c>
      <c r="I7" s="15">
        <v>0.29166666666666669</v>
      </c>
      <c r="J7" s="13">
        <v>0.70833333333333337</v>
      </c>
      <c r="K7" s="14">
        <v>0.70833333333333337</v>
      </c>
      <c r="L7" s="15">
        <v>0.29166666666666669</v>
      </c>
      <c r="M7" s="13">
        <v>0.70833333333333337</v>
      </c>
      <c r="N7" s="14">
        <v>0.70833333333333337</v>
      </c>
      <c r="O7" s="15">
        <v>0.27083333333333331</v>
      </c>
      <c r="P7" s="13">
        <v>0.64583333333333337</v>
      </c>
      <c r="Q7" s="14" t="s">
        <v>265</v>
      </c>
      <c r="R7" s="15">
        <v>0.27083333333333331</v>
      </c>
      <c r="S7" s="13">
        <v>0.64583333333333337</v>
      </c>
      <c r="T7" s="14" t="s">
        <v>265</v>
      </c>
      <c r="U7" s="15">
        <v>0.27083333333333331</v>
      </c>
      <c r="V7" s="13">
        <v>0.64583333333333337</v>
      </c>
      <c r="W7" s="14" t="s">
        <v>265</v>
      </c>
      <c r="X7" s="15">
        <v>0.27083333333333331</v>
      </c>
      <c r="Y7" s="13">
        <v>0.64583333333333337</v>
      </c>
      <c r="Z7" s="14" t="s">
        <v>265</v>
      </c>
      <c r="AA7" s="116"/>
      <c r="AC7" s="83"/>
      <c r="AD7" s="80">
        <v>5000</v>
      </c>
      <c r="AE7" s="89">
        <f t="shared" ref="AE7" si="0">AD7/7</f>
        <v>714.28571428571433</v>
      </c>
      <c r="AF7" s="92">
        <f>714.29*2+570*1</f>
        <v>1998.58</v>
      </c>
      <c r="AG7" s="37">
        <f t="shared" ref="AG7" si="1">AD7+AF7</f>
        <v>6998.58</v>
      </c>
      <c r="AH7" s="56">
        <v>44.1</v>
      </c>
      <c r="AI7" s="62">
        <v>0</v>
      </c>
      <c r="AJ7" s="36">
        <f t="shared" ref="AJ7" si="2">AE7*AA7</f>
        <v>0</v>
      </c>
      <c r="AK7" s="37">
        <f t="shared" ref="AK7" si="3">AH7+AI7+AJ7</f>
        <v>44.1</v>
      </c>
      <c r="AL7" s="38">
        <f t="shared" ref="AL7" si="4">AG7-AK7</f>
        <v>6954.48</v>
      </c>
      <c r="AM7" s="57"/>
      <c r="AN7" s="61">
        <f t="shared" ref="AN7" si="5">+AL7-AM7</f>
        <v>6954.48</v>
      </c>
      <c r="AO7" s="59" t="s">
        <v>305</v>
      </c>
    </row>
    <row r="8" spans="1:41" x14ac:dyDescent="0.25">
      <c r="A8" s="328"/>
      <c r="B8" s="146" t="s">
        <v>216</v>
      </c>
      <c r="C8" s="114" t="s">
        <v>107</v>
      </c>
      <c r="D8" s="150">
        <v>45817</v>
      </c>
      <c r="E8" s="164" t="s">
        <v>261</v>
      </c>
      <c r="F8" s="15">
        <v>0.29166666666666669</v>
      </c>
      <c r="G8" s="13">
        <v>0.70833333333333337</v>
      </c>
      <c r="H8" s="14">
        <v>0.70833333333333337</v>
      </c>
      <c r="I8" s="335" t="s">
        <v>185</v>
      </c>
      <c r="J8" s="336"/>
      <c r="K8" s="337"/>
      <c r="L8" s="335" t="s">
        <v>185</v>
      </c>
      <c r="M8" s="336"/>
      <c r="N8" s="337"/>
      <c r="O8" s="15" t="s">
        <v>264</v>
      </c>
      <c r="P8" s="13">
        <v>0.4375</v>
      </c>
      <c r="Q8" s="14">
        <v>0.9375</v>
      </c>
      <c r="R8" s="335" t="s">
        <v>185</v>
      </c>
      <c r="S8" s="336"/>
      <c r="T8" s="337"/>
      <c r="U8" s="335" t="s">
        <v>185</v>
      </c>
      <c r="V8" s="336"/>
      <c r="W8" s="337"/>
      <c r="X8" s="15" t="s">
        <v>264</v>
      </c>
      <c r="Y8" s="13">
        <v>0.4375</v>
      </c>
      <c r="Z8" s="14">
        <v>0.9375</v>
      </c>
      <c r="AA8" s="116">
        <v>4</v>
      </c>
      <c r="AC8" s="143"/>
      <c r="AD8" s="81">
        <v>4000</v>
      </c>
      <c r="AE8" s="90">
        <f t="shared" ref="AE8:AE12" si="6">AD8/7</f>
        <v>571.42857142857144</v>
      </c>
      <c r="AF8" s="99"/>
      <c r="AG8" s="74">
        <f t="shared" ref="AG8:AG12" si="7">AD8+AF8</f>
        <v>4000</v>
      </c>
      <c r="AH8" s="144">
        <v>44.1</v>
      </c>
      <c r="AI8" s="87">
        <v>0</v>
      </c>
      <c r="AJ8" s="145">
        <f t="shared" ref="AJ8:AJ11" si="8">AE8*AA8</f>
        <v>2285.7142857142858</v>
      </c>
      <c r="AK8" s="74">
        <f t="shared" ref="AK8:AK11" si="9">AH8+AI8+AJ8</f>
        <v>2329.8142857142857</v>
      </c>
      <c r="AL8" s="75">
        <f t="shared" ref="AL8:AL11" si="10">AG8-AK8</f>
        <v>1670.1857142857143</v>
      </c>
      <c r="AM8" s="76"/>
      <c r="AN8" s="77">
        <f t="shared" ref="AN8:AN11" si="11">+AL8-AM8</f>
        <v>1670.1857142857143</v>
      </c>
      <c r="AO8" s="78" t="s">
        <v>304</v>
      </c>
    </row>
    <row r="9" spans="1:41" x14ac:dyDescent="0.25">
      <c r="A9" s="328"/>
      <c r="B9" s="146" t="s">
        <v>217</v>
      </c>
      <c r="C9" s="114" t="s">
        <v>107</v>
      </c>
      <c r="D9" s="150">
        <v>45817</v>
      </c>
      <c r="E9" s="183" t="s">
        <v>263</v>
      </c>
      <c r="F9" s="15">
        <v>0.29166666666666669</v>
      </c>
      <c r="G9" s="13">
        <v>0.70833333333333337</v>
      </c>
      <c r="H9" s="14">
        <v>0.70833333333333337</v>
      </c>
      <c r="I9" s="15">
        <v>0.29166666666666669</v>
      </c>
      <c r="J9" s="13">
        <v>0.70833333333333337</v>
      </c>
      <c r="K9" s="14">
        <v>0.70833333333333337</v>
      </c>
      <c r="L9" s="15">
        <v>0.33333333333333331</v>
      </c>
      <c r="M9" s="13">
        <v>0.66666666666666663</v>
      </c>
      <c r="N9" s="14" t="s">
        <v>266</v>
      </c>
      <c r="O9" s="15">
        <v>0.27083333333333331</v>
      </c>
      <c r="P9" s="13">
        <v>0.64583333333333337</v>
      </c>
      <c r="Q9" s="14">
        <v>0.64583333333333337</v>
      </c>
      <c r="R9" s="15">
        <v>0.27083333333333331</v>
      </c>
      <c r="S9" s="13">
        <v>0.64583333333333337</v>
      </c>
      <c r="T9" s="14">
        <v>0.64583333333333337</v>
      </c>
      <c r="U9" s="15">
        <v>0.27083333333333331</v>
      </c>
      <c r="V9" s="13">
        <v>0.64583333333333337</v>
      </c>
      <c r="W9" s="14">
        <v>0.64583333333333337</v>
      </c>
      <c r="X9" s="15">
        <v>0.27083333333333331</v>
      </c>
      <c r="Y9" s="13">
        <v>0.64583333333333337</v>
      </c>
      <c r="Z9" s="14">
        <v>0.64583333333333337</v>
      </c>
      <c r="AA9" s="116"/>
      <c r="AC9" s="143"/>
      <c r="AD9" s="81">
        <v>4000</v>
      </c>
      <c r="AE9" s="90">
        <f t="shared" si="6"/>
        <v>571.42857142857144</v>
      </c>
      <c r="AF9" s="99">
        <f>570*4+2*571</f>
        <v>3422</v>
      </c>
      <c r="AG9" s="74">
        <f t="shared" si="7"/>
        <v>7422</v>
      </c>
      <c r="AH9" s="144">
        <v>44.1</v>
      </c>
      <c r="AI9" s="87">
        <v>0</v>
      </c>
      <c r="AJ9" s="145">
        <f t="shared" si="8"/>
        <v>0</v>
      </c>
      <c r="AK9" s="74">
        <f t="shared" si="9"/>
        <v>44.1</v>
      </c>
      <c r="AL9" s="75">
        <f t="shared" si="10"/>
        <v>7377.9</v>
      </c>
      <c r="AM9" s="76"/>
      <c r="AN9" s="77">
        <f t="shared" si="11"/>
        <v>7377.9</v>
      </c>
      <c r="AO9" s="78" t="s">
        <v>271</v>
      </c>
    </row>
    <row r="10" spans="1:41" x14ac:dyDescent="0.25">
      <c r="A10" s="328"/>
      <c r="B10" s="146" t="s">
        <v>297</v>
      </c>
      <c r="C10" s="114" t="s">
        <v>107</v>
      </c>
      <c r="D10" s="150">
        <v>45821</v>
      </c>
      <c r="E10" s="183" t="s">
        <v>262</v>
      </c>
      <c r="F10" s="15">
        <v>0.29166666666666669</v>
      </c>
      <c r="G10" s="13">
        <v>0.70833333333333337</v>
      </c>
      <c r="H10" s="14">
        <v>0.70833333333333337</v>
      </c>
      <c r="I10" s="15">
        <v>0.29166666666666669</v>
      </c>
      <c r="J10" s="13">
        <v>0.70833333333333337</v>
      </c>
      <c r="K10" s="14">
        <v>0.70833333333333337</v>
      </c>
      <c r="L10" s="15">
        <v>0.33333333333333331</v>
      </c>
      <c r="M10" s="13">
        <v>0.66666666666666663</v>
      </c>
      <c r="N10" s="14" t="s">
        <v>266</v>
      </c>
      <c r="O10" s="332" t="s">
        <v>59</v>
      </c>
      <c r="P10" s="333"/>
      <c r="Q10" s="334"/>
      <c r="R10" s="15">
        <v>0.27083333333333331</v>
      </c>
      <c r="S10" s="13">
        <v>0.64583333333333337</v>
      </c>
      <c r="T10" s="14">
        <v>0.9375</v>
      </c>
      <c r="U10" s="15">
        <v>0.27083333333333331</v>
      </c>
      <c r="V10" s="13">
        <v>0.64583333333333337</v>
      </c>
      <c r="W10" s="14">
        <v>0.64583333333333337</v>
      </c>
      <c r="X10" s="15">
        <v>0.27083333333333331</v>
      </c>
      <c r="Y10" s="13">
        <v>0.64583333333333337</v>
      </c>
      <c r="Z10" s="14">
        <v>0.64583333333333337</v>
      </c>
      <c r="AA10" s="116"/>
      <c r="AC10" s="175"/>
      <c r="AD10" s="123">
        <v>5600</v>
      </c>
      <c r="AE10" s="42">
        <f t="shared" si="6"/>
        <v>800</v>
      </c>
      <c r="AF10" s="99">
        <f>570*5</f>
        <v>2850</v>
      </c>
      <c r="AG10" s="74">
        <f t="shared" si="7"/>
        <v>8450</v>
      </c>
      <c r="AH10" s="144"/>
      <c r="AI10" s="87"/>
      <c r="AJ10" s="145">
        <f t="shared" si="8"/>
        <v>0</v>
      </c>
      <c r="AK10" s="74"/>
      <c r="AL10" s="75"/>
      <c r="AM10" s="76"/>
      <c r="AN10" s="77"/>
      <c r="AO10" s="78" t="s">
        <v>271</v>
      </c>
    </row>
    <row r="11" spans="1:41" ht="15.75" thickBot="1" x14ac:dyDescent="0.3">
      <c r="A11" s="328"/>
      <c r="B11" s="146" t="s">
        <v>218</v>
      </c>
      <c r="C11" s="114" t="s">
        <v>250</v>
      </c>
      <c r="D11" s="150">
        <v>45817</v>
      </c>
      <c r="E11" s="183" t="s">
        <v>260</v>
      </c>
      <c r="F11" s="15">
        <v>0.29166666666666669</v>
      </c>
      <c r="G11" s="13">
        <v>0.70833333333333337</v>
      </c>
      <c r="H11" s="14">
        <v>0.70833333333333337</v>
      </c>
      <c r="I11" s="15">
        <v>0.29166666666666669</v>
      </c>
      <c r="J11" s="13">
        <v>0.70833333333333337</v>
      </c>
      <c r="K11" s="14">
        <v>0.70833333333333337</v>
      </c>
      <c r="L11" s="15">
        <v>0.33333333333333331</v>
      </c>
      <c r="M11" s="13">
        <v>0.66666666666666663</v>
      </c>
      <c r="N11" s="14" t="s">
        <v>266</v>
      </c>
      <c r="O11" s="15">
        <v>0.29166666666666669</v>
      </c>
      <c r="P11" s="13">
        <v>0.70833333333333337</v>
      </c>
      <c r="Q11" s="14">
        <v>0.70833333333333337</v>
      </c>
      <c r="R11" s="15">
        <v>0.29166666666666669</v>
      </c>
      <c r="S11" s="13">
        <v>0.70833333333333337</v>
      </c>
      <c r="T11" s="14">
        <v>0.70833333333333337</v>
      </c>
      <c r="U11" s="15">
        <v>0.29166666666666669</v>
      </c>
      <c r="V11" s="13">
        <v>0.70833333333333337</v>
      </c>
      <c r="W11" s="14">
        <v>0.70833333333333337</v>
      </c>
      <c r="X11" s="332" t="s">
        <v>59</v>
      </c>
      <c r="Y11" s="333"/>
      <c r="Z11" s="334"/>
      <c r="AA11" s="116"/>
      <c r="AC11" s="125"/>
      <c r="AD11" s="123">
        <v>3500</v>
      </c>
      <c r="AE11" s="94">
        <f t="shared" si="6"/>
        <v>500</v>
      </c>
      <c r="AF11" s="99">
        <f>570*2</f>
        <v>1140</v>
      </c>
      <c r="AG11" s="74">
        <f t="shared" si="7"/>
        <v>4640</v>
      </c>
      <c r="AH11" s="144">
        <v>44.1</v>
      </c>
      <c r="AI11" s="87">
        <v>0</v>
      </c>
      <c r="AJ11" s="145">
        <f t="shared" si="8"/>
        <v>0</v>
      </c>
      <c r="AK11" s="74">
        <f t="shared" si="9"/>
        <v>44.1</v>
      </c>
      <c r="AL11" s="75">
        <f t="shared" si="10"/>
        <v>4595.8999999999996</v>
      </c>
      <c r="AM11" s="76"/>
      <c r="AN11" s="77">
        <f t="shared" si="11"/>
        <v>4595.8999999999996</v>
      </c>
      <c r="AO11" s="78" t="s">
        <v>272</v>
      </c>
    </row>
    <row r="12" spans="1:41" x14ac:dyDescent="0.25">
      <c r="A12" s="328"/>
      <c r="B12" s="273" t="s">
        <v>298</v>
      </c>
      <c r="C12" s="114" t="s">
        <v>107</v>
      </c>
      <c r="D12" s="150">
        <v>45841</v>
      </c>
      <c r="E12" s="274" t="s">
        <v>301</v>
      </c>
      <c r="F12" s="15">
        <v>0.5625</v>
      </c>
      <c r="G12" s="13" t="s">
        <v>302</v>
      </c>
      <c r="H12" s="14">
        <v>0.9375</v>
      </c>
      <c r="I12" s="15">
        <v>6.25E-2</v>
      </c>
      <c r="J12" s="13" t="s">
        <v>302</v>
      </c>
      <c r="K12" s="14">
        <v>0.4375</v>
      </c>
      <c r="L12" s="15">
        <v>0.27083333333333331</v>
      </c>
      <c r="M12" s="13" t="s">
        <v>302</v>
      </c>
      <c r="N12" s="14">
        <v>0.4375</v>
      </c>
      <c r="O12" s="329" t="s">
        <v>303</v>
      </c>
      <c r="P12" s="330"/>
      <c r="Q12" s="330"/>
      <c r="R12" s="330"/>
      <c r="S12" s="330"/>
      <c r="T12" s="330"/>
      <c r="U12" s="330"/>
      <c r="V12" s="330"/>
      <c r="W12" s="330"/>
      <c r="X12" s="330"/>
      <c r="Y12" s="330"/>
      <c r="Z12" s="331"/>
      <c r="AA12" s="275">
        <v>4</v>
      </c>
      <c r="AC12" s="175"/>
      <c r="AD12" s="176">
        <v>4000</v>
      </c>
      <c r="AE12" s="42">
        <f t="shared" si="6"/>
        <v>571.42857142857144</v>
      </c>
      <c r="AF12" s="99">
        <f>1*570</f>
        <v>570</v>
      </c>
      <c r="AG12" s="74">
        <f t="shared" si="7"/>
        <v>4570</v>
      </c>
      <c r="AH12" s="144"/>
      <c r="AI12" s="87"/>
      <c r="AJ12" s="145"/>
      <c r="AK12" s="74"/>
      <c r="AL12" s="75"/>
      <c r="AM12" s="76"/>
      <c r="AN12" s="77"/>
      <c r="AO12" s="78" t="s">
        <v>307</v>
      </c>
    </row>
    <row r="13" spans="1:41" ht="15.75" thickBot="1" x14ac:dyDescent="0.3">
      <c r="A13" s="328"/>
      <c r="B13" s="194" t="s">
        <v>299</v>
      </c>
      <c r="C13" s="114" t="s">
        <v>108</v>
      </c>
      <c r="D13" s="150">
        <v>45841</v>
      </c>
      <c r="E13" s="184" t="s">
        <v>300</v>
      </c>
      <c r="F13" s="15">
        <v>0.5625</v>
      </c>
      <c r="G13" s="13">
        <v>0.70833333333333337</v>
      </c>
      <c r="H13" s="14">
        <v>0.70833333333333337</v>
      </c>
      <c r="I13" s="329" t="s">
        <v>303</v>
      </c>
      <c r="J13" s="330"/>
      <c r="K13" s="330"/>
      <c r="L13" s="330"/>
      <c r="M13" s="330"/>
      <c r="N13" s="330"/>
      <c r="O13" s="330"/>
      <c r="P13" s="330"/>
      <c r="Q13" s="330"/>
      <c r="R13" s="330"/>
      <c r="S13" s="330"/>
      <c r="T13" s="330"/>
      <c r="U13" s="330"/>
      <c r="V13" s="330"/>
      <c r="W13" s="330"/>
      <c r="X13" s="330"/>
      <c r="Y13" s="330"/>
      <c r="Z13" s="331"/>
      <c r="AA13" s="136">
        <v>6</v>
      </c>
      <c r="AC13" s="83"/>
      <c r="AD13" s="80">
        <v>3500</v>
      </c>
      <c r="AE13" s="89">
        <f t="shared" ref="AE13" si="12">AD13/7</f>
        <v>500</v>
      </c>
      <c r="AF13" s="99"/>
      <c r="AG13" s="37">
        <f t="shared" ref="AG13" si="13">AD13+AF13</f>
        <v>3500</v>
      </c>
      <c r="AH13" s="56">
        <v>44.1</v>
      </c>
      <c r="AI13" s="62">
        <v>0</v>
      </c>
      <c r="AJ13" s="36">
        <f t="shared" ref="AJ13" si="14">AE13*AA13</f>
        <v>3000</v>
      </c>
      <c r="AK13" s="37">
        <f t="shared" ref="AK13" si="15">AH13+AI13+AJ13</f>
        <v>3044.1</v>
      </c>
      <c r="AL13" s="38">
        <f t="shared" ref="AL13" si="16">AG13-AK13</f>
        <v>455.90000000000009</v>
      </c>
      <c r="AM13" s="57"/>
      <c r="AN13" s="61">
        <f t="shared" ref="AN13" si="17">+AL13-AM13</f>
        <v>455.90000000000009</v>
      </c>
      <c r="AO13" s="78" t="s">
        <v>306</v>
      </c>
    </row>
    <row r="14" spans="1:41" x14ac:dyDescent="0.25">
      <c r="C14" s="25"/>
      <c r="D14" s="25"/>
      <c r="E14" s="25"/>
    </row>
  </sheetData>
  <mergeCells count="26">
    <mergeCell ref="O10:Q10"/>
    <mergeCell ref="I8:K8"/>
    <mergeCell ref="L8:N8"/>
    <mergeCell ref="R8:T8"/>
    <mergeCell ref="U8:W8"/>
    <mergeCell ref="A6:A13"/>
    <mergeCell ref="AA3:AA5"/>
    <mergeCell ref="B1:E4"/>
    <mergeCell ref="F1:AA2"/>
    <mergeCell ref="L3:N3"/>
    <mergeCell ref="O3:Q3"/>
    <mergeCell ref="R3:T3"/>
    <mergeCell ref="U4:W4"/>
    <mergeCell ref="X4:Z4"/>
    <mergeCell ref="U3:W3"/>
    <mergeCell ref="F4:H4"/>
    <mergeCell ref="I4:K4"/>
    <mergeCell ref="O12:Z12"/>
    <mergeCell ref="I13:Z13"/>
    <mergeCell ref="X11:Z11"/>
    <mergeCell ref="F3:H3"/>
    <mergeCell ref="I3:K3"/>
    <mergeCell ref="X3:Z3"/>
    <mergeCell ref="L4:N4"/>
    <mergeCell ref="O4:Q4"/>
    <mergeCell ref="R4:T4"/>
  </mergeCells>
  <conditionalFormatting sqref="E6:E13">
    <cfRule type="duplicateValues" dxfId="0" priority="8"/>
  </conditionalFormatting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9E246A-3569-49CD-AA4C-225F7280BB46}">
  <sheetPr filterMode="1"/>
  <dimension ref="A2:S89"/>
  <sheetViews>
    <sheetView workbookViewId="0">
      <selection activeCell="K36" sqref="K36"/>
    </sheetView>
  </sheetViews>
  <sheetFormatPr baseColWidth="10" defaultRowHeight="15" x14ac:dyDescent="0.25"/>
  <cols>
    <col min="1" max="1" width="10.7109375" bestFit="1" customWidth="1"/>
    <col min="2" max="2" width="4.42578125" bestFit="1" customWidth="1"/>
    <col min="3" max="3" width="42.85546875" bestFit="1" customWidth="1"/>
    <col min="4" max="4" width="10.7109375" bestFit="1" customWidth="1"/>
    <col min="5" max="5" width="11.140625" bestFit="1" customWidth="1"/>
    <col min="6" max="6" width="6" bestFit="1" customWidth="1"/>
    <col min="7" max="7" width="8" bestFit="1" customWidth="1"/>
    <col min="8" max="8" width="14.85546875" bestFit="1" customWidth="1"/>
    <col min="9" max="9" width="8.7109375" bestFit="1" customWidth="1"/>
    <col min="10" max="10" width="8.28515625" bestFit="1" customWidth="1"/>
    <col min="11" max="11" width="22.5703125" bestFit="1" customWidth="1"/>
    <col min="12" max="12" width="19.140625" bestFit="1" customWidth="1"/>
    <col min="13" max="13" width="17.85546875" bestFit="1" customWidth="1"/>
    <col min="14" max="14" width="12.42578125" bestFit="1" customWidth="1"/>
    <col min="15" max="15" width="14.5703125" bestFit="1" customWidth="1"/>
    <col min="16" max="16" width="9.42578125" bestFit="1" customWidth="1"/>
    <col min="17" max="17" width="9.5703125" bestFit="1" customWidth="1"/>
    <col min="18" max="18" width="11.140625" bestFit="1" customWidth="1"/>
  </cols>
  <sheetData>
    <row r="2" spans="1:19" ht="30" x14ac:dyDescent="0.25">
      <c r="A2" s="64" t="s">
        <v>31</v>
      </c>
      <c r="B2" s="65" t="s">
        <v>187</v>
      </c>
      <c r="C2" s="65" t="s">
        <v>32</v>
      </c>
      <c r="D2" s="66" t="s">
        <v>33</v>
      </c>
      <c r="E2" s="66" t="s">
        <v>34</v>
      </c>
      <c r="F2" s="67" t="s">
        <v>35</v>
      </c>
      <c r="G2" s="67" t="s">
        <v>36</v>
      </c>
      <c r="H2" s="65" t="s">
        <v>37</v>
      </c>
      <c r="I2" s="68" t="s">
        <v>38</v>
      </c>
      <c r="J2" s="69" t="s">
        <v>39</v>
      </c>
      <c r="K2" s="68" t="s">
        <v>40</v>
      </c>
      <c r="L2" s="65" t="s">
        <v>15</v>
      </c>
      <c r="M2" s="65" t="s">
        <v>15</v>
      </c>
      <c r="N2" s="65" t="s">
        <v>15</v>
      </c>
      <c r="O2" s="65" t="s">
        <v>15</v>
      </c>
      <c r="P2" s="70" t="s">
        <v>41</v>
      </c>
      <c r="Q2" s="70" t="s">
        <v>42</v>
      </c>
      <c r="R2" s="70" t="s">
        <v>18</v>
      </c>
      <c r="S2" s="66"/>
    </row>
    <row r="3" spans="1:19" hidden="1" x14ac:dyDescent="0.25">
      <c r="A3" s="71">
        <v>25094</v>
      </c>
      <c r="B3" s="25"/>
      <c r="C3" s="25" t="s">
        <v>188</v>
      </c>
      <c r="D3" s="72">
        <v>45787</v>
      </c>
      <c r="E3" s="25" t="s">
        <v>35</v>
      </c>
      <c r="F3" s="25">
        <v>10000</v>
      </c>
      <c r="G3" s="25"/>
      <c r="H3" s="25" t="s">
        <v>43</v>
      </c>
      <c r="I3" s="25" t="s">
        <v>44</v>
      </c>
      <c r="J3" s="25">
        <v>5</v>
      </c>
      <c r="K3" s="25" t="s">
        <v>46</v>
      </c>
      <c r="L3" s="25" t="s">
        <v>67</v>
      </c>
      <c r="M3" s="25"/>
      <c r="N3" s="25"/>
      <c r="O3" s="25"/>
      <c r="P3" s="24">
        <v>0.5</v>
      </c>
      <c r="Q3" s="24">
        <v>0.53472222222222221</v>
      </c>
      <c r="R3" s="24">
        <f>+Q3-P3</f>
        <v>3.472222222222221E-2</v>
      </c>
      <c r="S3" s="72"/>
    </row>
    <row r="4" spans="1:19" hidden="1" x14ac:dyDescent="0.25">
      <c r="A4" s="71">
        <v>25095</v>
      </c>
      <c r="B4" s="25"/>
      <c r="C4" s="25" t="s">
        <v>188</v>
      </c>
      <c r="D4" s="72">
        <v>45787</v>
      </c>
      <c r="E4" s="25" t="s">
        <v>35</v>
      </c>
      <c r="F4" s="25">
        <v>15000</v>
      </c>
      <c r="G4" s="25"/>
      <c r="H4" s="25" t="s">
        <v>43</v>
      </c>
      <c r="I4" s="25" t="s">
        <v>44</v>
      </c>
      <c r="J4" s="25">
        <v>5</v>
      </c>
      <c r="K4" s="25" t="s">
        <v>46</v>
      </c>
      <c r="L4" s="25" t="s">
        <v>67</v>
      </c>
      <c r="M4" s="25"/>
      <c r="N4" s="25"/>
      <c r="O4" s="25"/>
      <c r="P4" s="24">
        <v>0.34375</v>
      </c>
      <c r="Q4" s="24">
        <v>0.39583333333333331</v>
      </c>
      <c r="R4" s="24">
        <f t="shared" ref="R4:R7" si="0">+Q4-P4</f>
        <v>5.2083333333333315E-2</v>
      </c>
      <c r="S4" s="72"/>
    </row>
    <row r="5" spans="1:19" hidden="1" x14ac:dyDescent="0.25">
      <c r="A5" s="71">
        <v>25311</v>
      </c>
      <c r="B5" s="25"/>
      <c r="C5" s="25" t="s">
        <v>47</v>
      </c>
      <c r="D5" s="72">
        <v>45787</v>
      </c>
      <c r="E5" s="25" t="s">
        <v>35</v>
      </c>
      <c r="F5" s="25">
        <v>15000</v>
      </c>
      <c r="G5" s="25"/>
      <c r="H5" s="25"/>
      <c r="I5" s="25" t="s">
        <v>44</v>
      </c>
      <c r="J5" s="25">
        <v>13</v>
      </c>
      <c r="K5" s="25" t="s">
        <v>68</v>
      </c>
      <c r="L5" s="25"/>
      <c r="M5" s="25"/>
      <c r="N5" s="25"/>
      <c r="O5" s="25"/>
      <c r="P5" s="24">
        <v>0.4375</v>
      </c>
      <c r="Q5" s="24">
        <v>0.45833333333333331</v>
      </c>
      <c r="R5" s="24">
        <f t="shared" si="0"/>
        <v>2.0833333333333315E-2</v>
      </c>
      <c r="S5" s="72"/>
    </row>
    <row r="6" spans="1:19" hidden="1" x14ac:dyDescent="0.25">
      <c r="A6" s="71">
        <v>25609</v>
      </c>
      <c r="B6" s="25"/>
      <c r="C6" s="25" t="s">
        <v>65</v>
      </c>
      <c r="D6" s="72">
        <v>45789</v>
      </c>
      <c r="E6" s="25" t="s">
        <v>35</v>
      </c>
      <c r="F6" s="25">
        <v>15000</v>
      </c>
      <c r="G6" s="25"/>
      <c r="H6" s="25" t="s">
        <v>43</v>
      </c>
      <c r="I6" s="25" t="s">
        <v>44</v>
      </c>
      <c r="J6" s="25">
        <v>13</v>
      </c>
      <c r="K6" s="25" t="s">
        <v>68</v>
      </c>
      <c r="L6" s="25"/>
      <c r="M6" s="25"/>
      <c r="N6" s="25"/>
      <c r="O6" s="25"/>
      <c r="P6" s="24">
        <v>0.39583333333333331</v>
      </c>
      <c r="Q6" s="24">
        <v>0.43402777777777773</v>
      </c>
      <c r="R6" s="24">
        <f t="shared" si="0"/>
        <v>3.819444444444442E-2</v>
      </c>
      <c r="S6" s="72"/>
    </row>
    <row r="7" spans="1:19" hidden="1" x14ac:dyDescent="0.25">
      <c r="A7" s="71">
        <v>25622</v>
      </c>
      <c r="B7" s="25"/>
      <c r="C7" s="25" t="s">
        <v>189</v>
      </c>
      <c r="D7" s="72">
        <v>45785</v>
      </c>
      <c r="E7" s="25" t="s">
        <v>35</v>
      </c>
      <c r="F7" s="25">
        <v>14920</v>
      </c>
      <c r="G7" s="25"/>
      <c r="H7" s="25" t="s">
        <v>43</v>
      </c>
      <c r="I7" s="25" t="s">
        <v>44</v>
      </c>
      <c r="J7" s="25">
        <v>5</v>
      </c>
      <c r="K7" s="25" t="s">
        <v>46</v>
      </c>
      <c r="L7" s="25"/>
      <c r="M7" s="25"/>
      <c r="N7" s="25"/>
      <c r="O7" s="25"/>
      <c r="P7" s="24">
        <v>0.49305555555555558</v>
      </c>
      <c r="Q7" s="24">
        <v>0.52986111111111112</v>
      </c>
      <c r="R7" s="24">
        <f t="shared" si="0"/>
        <v>3.6805555555555536E-2</v>
      </c>
      <c r="S7" s="72"/>
    </row>
    <row r="8" spans="1:19" hidden="1" x14ac:dyDescent="0.25">
      <c r="A8" s="71">
        <v>25681</v>
      </c>
      <c r="B8" s="25"/>
      <c r="C8" s="25" t="s">
        <v>60</v>
      </c>
      <c r="D8" s="72">
        <v>45785</v>
      </c>
      <c r="E8" s="25" t="s">
        <v>35</v>
      </c>
      <c r="F8" s="25">
        <v>16730</v>
      </c>
      <c r="G8" s="25"/>
      <c r="H8" s="25" t="s">
        <v>45</v>
      </c>
      <c r="I8" s="25" t="s">
        <v>44</v>
      </c>
      <c r="J8" s="25">
        <v>6</v>
      </c>
      <c r="K8" s="25" t="s">
        <v>69</v>
      </c>
      <c r="L8" s="25"/>
      <c r="M8" s="25"/>
      <c r="N8" s="25"/>
      <c r="O8" s="25"/>
      <c r="P8" s="24">
        <v>0.74097222222222225</v>
      </c>
      <c r="Q8" s="24">
        <v>0.76388888888888884</v>
      </c>
      <c r="R8" s="25"/>
      <c r="S8" s="72" t="s">
        <v>151</v>
      </c>
    </row>
    <row r="9" spans="1:19" hidden="1" x14ac:dyDescent="0.25">
      <c r="A9" s="71">
        <v>25682</v>
      </c>
      <c r="B9" s="25"/>
      <c r="C9" s="25" t="s">
        <v>60</v>
      </c>
      <c r="D9" s="72">
        <v>45785</v>
      </c>
      <c r="E9" s="25" t="s">
        <v>35</v>
      </c>
      <c r="F9" s="25">
        <v>17040</v>
      </c>
      <c r="G9" s="25"/>
      <c r="H9" s="25" t="s">
        <v>45</v>
      </c>
      <c r="I9" s="25" t="s">
        <v>44</v>
      </c>
      <c r="J9" s="25">
        <v>6</v>
      </c>
      <c r="K9" s="25" t="s">
        <v>69</v>
      </c>
      <c r="L9" s="25"/>
      <c r="M9" s="25"/>
      <c r="N9" s="25"/>
      <c r="O9" s="25"/>
      <c r="P9" s="24">
        <v>0.63472222222222219</v>
      </c>
      <c r="Q9" s="24">
        <v>0.66111111111111109</v>
      </c>
      <c r="R9" s="24">
        <f t="shared" ref="R9:R19" si="1">+Q9-P9</f>
        <v>2.6388888888888906E-2</v>
      </c>
      <c r="S9" s="72"/>
    </row>
    <row r="10" spans="1:19" hidden="1" x14ac:dyDescent="0.25">
      <c r="A10" s="71">
        <v>25683</v>
      </c>
      <c r="B10" s="25"/>
      <c r="C10" s="25" t="s">
        <v>60</v>
      </c>
      <c r="D10" s="72">
        <v>45785</v>
      </c>
      <c r="E10" s="25" t="s">
        <v>35</v>
      </c>
      <c r="F10" s="25">
        <v>16430</v>
      </c>
      <c r="G10" s="25"/>
      <c r="H10" s="25" t="s">
        <v>45</v>
      </c>
      <c r="I10" s="25" t="s">
        <v>44</v>
      </c>
      <c r="J10" s="25">
        <v>6</v>
      </c>
      <c r="K10" s="25" t="s">
        <v>69</v>
      </c>
      <c r="L10" s="25"/>
      <c r="M10" s="25"/>
      <c r="N10" s="25"/>
      <c r="O10" s="25"/>
      <c r="P10" s="24">
        <v>0.3923611111111111</v>
      </c>
      <c r="Q10" s="24">
        <v>0.4145833333333333</v>
      </c>
      <c r="R10" s="24">
        <f t="shared" si="1"/>
        <v>2.2222222222222199E-2</v>
      </c>
      <c r="S10" s="72"/>
    </row>
    <row r="11" spans="1:19" hidden="1" x14ac:dyDescent="0.25">
      <c r="A11" s="71">
        <v>25695</v>
      </c>
      <c r="B11" s="25"/>
      <c r="C11" s="25" t="s">
        <v>190</v>
      </c>
      <c r="D11" s="72">
        <v>45785</v>
      </c>
      <c r="E11" s="25"/>
      <c r="F11" s="25"/>
      <c r="G11" s="25"/>
      <c r="H11" s="25"/>
      <c r="I11" s="25" t="s">
        <v>54</v>
      </c>
      <c r="J11" s="25">
        <v>1</v>
      </c>
      <c r="K11" s="25" t="s">
        <v>51</v>
      </c>
      <c r="L11" s="93" t="s">
        <v>70</v>
      </c>
      <c r="M11" s="25" t="s">
        <v>67</v>
      </c>
      <c r="N11" s="25"/>
      <c r="O11" s="25"/>
      <c r="P11" s="24">
        <v>0.33333333333333331</v>
      </c>
      <c r="Q11" s="24">
        <v>0.6875</v>
      </c>
      <c r="R11" s="24">
        <f t="shared" si="1"/>
        <v>0.35416666666666669</v>
      </c>
      <c r="S11" s="72"/>
    </row>
    <row r="12" spans="1:19" hidden="1" x14ac:dyDescent="0.25">
      <c r="A12" s="71">
        <v>25698</v>
      </c>
      <c r="B12" s="25"/>
      <c r="C12" s="25" t="s">
        <v>60</v>
      </c>
      <c r="D12" s="72">
        <v>45785</v>
      </c>
      <c r="E12" s="25" t="s">
        <v>35</v>
      </c>
      <c r="F12" s="25">
        <v>16580</v>
      </c>
      <c r="G12" s="25"/>
      <c r="H12" s="25" t="s">
        <v>45</v>
      </c>
      <c r="I12" s="25" t="s">
        <v>44</v>
      </c>
      <c r="J12" s="25">
        <v>6</v>
      </c>
      <c r="K12" s="25" t="s">
        <v>69</v>
      </c>
      <c r="L12" s="25"/>
      <c r="M12" s="25"/>
      <c r="N12" s="25"/>
      <c r="O12" s="25"/>
      <c r="P12" s="24">
        <v>0.50138888888888888</v>
      </c>
      <c r="Q12" s="24">
        <v>0.52638888888888891</v>
      </c>
      <c r="R12" s="24">
        <f t="shared" si="1"/>
        <v>2.5000000000000022E-2</v>
      </c>
      <c r="S12" s="72"/>
    </row>
    <row r="13" spans="1:19" hidden="1" x14ac:dyDescent="0.25">
      <c r="A13" s="71">
        <v>25699</v>
      </c>
      <c r="B13" s="25"/>
      <c r="C13" s="25" t="s">
        <v>50</v>
      </c>
      <c r="D13" s="72">
        <v>45785</v>
      </c>
      <c r="E13" s="25" t="s">
        <v>35</v>
      </c>
      <c r="F13" s="25">
        <v>5000</v>
      </c>
      <c r="G13" s="25"/>
      <c r="H13" s="25" t="s">
        <v>43</v>
      </c>
      <c r="I13" s="25" t="s">
        <v>44</v>
      </c>
      <c r="J13" s="25">
        <v>5</v>
      </c>
      <c r="K13" s="25" t="s">
        <v>46</v>
      </c>
      <c r="L13" s="25"/>
      <c r="M13" s="25"/>
      <c r="N13" s="25"/>
      <c r="O13" s="25"/>
      <c r="P13" s="24">
        <v>0.6791666666666667</v>
      </c>
      <c r="Q13" s="24">
        <v>0.68541666666666667</v>
      </c>
      <c r="R13" s="24">
        <f t="shared" si="1"/>
        <v>6.2499999999999778E-3</v>
      </c>
      <c r="S13" s="72"/>
    </row>
    <row r="14" spans="1:19" hidden="1" x14ac:dyDescent="0.25">
      <c r="A14" s="71">
        <v>25700</v>
      </c>
      <c r="B14" s="25"/>
      <c r="C14" s="25" t="s">
        <v>52</v>
      </c>
      <c r="D14" s="72">
        <v>45785</v>
      </c>
      <c r="E14" s="25" t="s">
        <v>35</v>
      </c>
      <c r="F14" s="25">
        <v>7000</v>
      </c>
      <c r="G14" s="25"/>
      <c r="H14" s="25" t="s">
        <v>43</v>
      </c>
      <c r="I14" s="25" t="s">
        <v>44</v>
      </c>
      <c r="J14" s="25">
        <v>13</v>
      </c>
      <c r="K14" s="25" t="s">
        <v>68</v>
      </c>
      <c r="L14" s="25"/>
      <c r="M14" s="25"/>
      <c r="N14" s="25"/>
      <c r="O14" s="25"/>
      <c r="P14" s="24">
        <v>0.62847222222222221</v>
      </c>
      <c r="Q14" s="24">
        <v>0.65208333333333335</v>
      </c>
      <c r="R14" s="24">
        <f t="shared" si="1"/>
        <v>2.3611111111111138E-2</v>
      </c>
      <c r="S14" s="72"/>
    </row>
    <row r="15" spans="1:19" hidden="1" x14ac:dyDescent="0.25">
      <c r="A15" s="71">
        <v>25701</v>
      </c>
      <c r="B15" s="25"/>
      <c r="C15" s="25" t="s">
        <v>47</v>
      </c>
      <c r="D15" s="72">
        <v>45785</v>
      </c>
      <c r="E15" s="25" t="s">
        <v>35</v>
      </c>
      <c r="F15" s="25">
        <v>15000</v>
      </c>
      <c r="G15" s="25"/>
      <c r="H15" s="25" t="s">
        <v>43</v>
      </c>
      <c r="I15" s="25" t="s">
        <v>44</v>
      </c>
      <c r="J15" s="25">
        <v>13</v>
      </c>
      <c r="K15" s="25" t="s">
        <v>68</v>
      </c>
      <c r="L15" s="25"/>
      <c r="M15" s="25"/>
      <c r="N15" s="25"/>
      <c r="O15" s="25"/>
      <c r="P15" s="24">
        <v>0.46666666666666662</v>
      </c>
      <c r="Q15" s="24">
        <v>0.49305555555555558</v>
      </c>
      <c r="R15" s="24">
        <f t="shared" si="1"/>
        <v>2.6388888888888962E-2</v>
      </c>
      <c r="S15" s="72"/>
    </row>
    <row r="16" spans="1:19" hidden="1" x14ac:dyDescent="0.25">
      <c r="A16" s="71">
        <v>25702</v>
      </c>
      <c r="B16" s="25"/>
      <c r="C16" s="25" t="s">
        <v>47</v>
      </c>
      <c r="D16" s="72">
        <v>45785</v>
      </c>
      <c r="E16" s="25" t="s">
        <v>35</v>
      </c>
      <c r="F16" s="25">
        <v>15000</v>
      </c>
      <c r="G16" s="25"/>
      <c r="H16" s="25" t="s">
        <v>43</v>
      </c>
      <c r="I16" s="25" t="s">
        <v>44</v>
      </c>
      <c r="J16" s="25">
        <v>13</v>
      </c>
      <c r="K16" s="25" t="s">
        <v>68</v>
      </c>
      <c r="L16" s="25"/>
      <c r="M16" s="25"/>
      <c r="N16" s="25"/>
      <c r="O16" s="25"/>
      <c r="P16" s="24">
        <v>0.34166666666666662</v>
      </c>
      <c r="Q16" s="24">
        <v>0.375</v>
      </c>
      <c r="R16" s="24">
        <f t="shared" si="1"/>
        <v>3.3333333333333381E-2</v>
      </c>
      <c r="S16" s="72"/>
    </row>
    <row r="17" spans="1:19" hidden="1" x14ac:dyDescent="0.25">
      <c r="A17" s="71">
        <v>25703</v>
      </c>
      <c r="B17" s="25"/>
      <c r="C17" s="25" t="s">
        <v>65</v>
      </c>
      <c r="D17" s="72">
        <v>45785</v>
      </c>
      <c r="E17" s="25" t="s">
        <v>35</v>
      </c>
      <c r="F17" s="25">
        <v>15000</v>
      </c>
      <c r="G17" s="25"/>
      <c r="H17" s="25" t="s">
        <v>43</v>
      </c>
      <c r="I17" s="25" t="s">
        <v>44</v>
      </c>
      <c r="J17" s="25">
        <v>13</v>
      </c>
      <c r="K17" s="25" t="s">
        <v>68</v>
      </c>
      <c r="L17" s="25"/>
      <c r="M17" s="25"/>
      <c r="N17" s="25"/>
      <c r="O17" s="25"/>
      <c r="P17" s="24">
        <v>0.54166666666666663</v>
      </c>
      <c r="Q17" s="24">
        <v>0.59722222222222221</v>
      </c>
      <c r="R17" s="24">
        <f t="shared" si="1"/>
        <v>5.555555555555558E-2</v>
      </c>
      <c r="S17" s="72"/>
    </row>
    <row r="18" spans="1:19" hidden="1" x14ac:dyDescent="0.25">
      <c r="A18" s="71">
        <v>25704</v>
      </c>
      <c r="B18" s="25"/>
      <c r="C18" s="25" t="s">
        <v>191</v>
      </c>
      <c r="D18" s="72">
        <v>45785</v>
      </c>
      <c r="E18" s="25" t="s">
        <v>35</v>
      </c>
      <c r="F18" s="25">
        <v>15000</v>
      </c>
      <c r="G18" s="25"/>
      <c r="H18" s="25" t="s">
        <v>43</v>
      </c>
      <c r="I18" s="25" t="s">
        <v>44</v>
      </c>
      <c r="J18" s="25">
        <v>5</v>
      </c>
      <c r="K18" s="25" t="s">
        <v>46</v>
      </c>
      <c r="L18" s="25"/>
      <c r="M18" s="25"/>
      <c r="N18" s="25"/>
      <c r="O18" s="25"/>
      <c r="P18" s="24">
        <v>0.40277777777777773</v>
      </c>
      <c r="Q18" s="24">
        <v>0.4770833333333333</v>
      </c>
      <c r="R18" s="24">
        <f t="shared" si="1"/>
        <v>7.4305555555555569E-2</v>
      </c>
      <c r="S18" s="72"/>
    </row>
    <row r="19" spans="1:19" hidden="1" x14ac:dyDescent="0.25">
      <c r="A19" s="71">
        <v>25705</v>
      </c>
      <c r="B19" s="25"/>
      <c r="C19" s="25" t="s">
        <v>192</v>
      </c>
      <c r="D19" s="72">
        <v>45785</v>
      </c>
      <c r="E19" s="25" t="s">
        <v>35</v>
      </c>
      <c r="F19" s="25">
        <v>5000</v>
      </c>
      <c r="G19" s="25"/>
      <c r="H19" s="25" t="s">
        <v>43</v>
      </c>
      <c r="I19" s="25" t="s">
        <v>44</v>
      </c>
      <c r="J19" s="25">
        <v>5</v>
      </c>
      <c r="K19" s="25" t="s">
        <v>46</v>
      </c>
      <c r="L19" s="25"/>
      <c r="M19" s="25"/>
      <c r="N19" s="25"/>
      <c r="O19" s="25"/>
      <c r="P19" s="24">
        <v>0.62847222222222221</v>
      </c>
      <c r="Q19" s="24">
        <v>0.63888888888888895</v>
      </c>
      <c r="R19" s="24">
        <f t="shared" si="1"/>
        <v>1.0416666666666741E-2</v>
      </c>
      <c r="S19" s="72"/>
    </row>
    <row r="20" spans="1:19" hidden="1" x14ac:dyDescent="0.25">
      <c r="A20" s="71">
        <v>25706</v>
      </c>
      <c r="B20" s="25"/>
      <c r="C20" s="25" t="s">
        <v>193</v>
      </c>
      <c r="D20" s="72">
        <v>45785</v>
      </c>
      <c r="E20" s="25" t="s">
        <v>36</v>
      </c>
      <c r="F20" s="25"/>
      <c r="G20" s="25"/>
      <c r="H20" s="25" t="s">
        <v>194</v>
      </c>
      <c r="I20" s="25" t="s">
        <v>55</v>
      </c>
      <c r="J20" s="25">
        <v>7</v>
      </c>
      <c r="K20" s="25" t="s">
        <v>56</v>
      </c>
      <c r="L20" s="133" t="s">
        <v>75</v>
      </c>
      <c r="M20" s="25"/>
      <c r="N20" s="25"/>
      <c r="O20" s="25"/>
      <c r="P20" s="24">
        <v>0.34027777777777773</v>
      </c>
      <c r="Q20" s="24">
        <v>0.48333333333333334</v>
      </c>
      <c r="R20" s="24">
        <f>+Q20-P20</f>
        <v>0.1430555555555556</v>
      </c>
      <c r="S20" s="72" t="s">
        <v>151</v>
      </c>
    </row>
    <row r="21" spans="1:19" hidden="1" x14ac:dyDescent="0.25">
      <c r="A21" s="71">
        <v>25707</v>
      </c>
      <c r="B21" s="25"/>
      <c r="C21" s="25" t="s">
        <v>193</v>
      </c>
      <c r="D21" s="72">
        <v>45785</v>
      </c>
      <c r="E21" s="25"/>
      <c r="F21" s="25"/>
      <c r="G21" s="25"/>
      <c r="H21" s="25"/>
      <c r="I21" s="25" t="s">
        <v>54</v>
      </c>
      <c r="J21" s="25">
        <v>8</v>
      </c>
      <c r="K21" s="25" t="s">
        <v>195</v>
      </c>
      <c r="L21" s="25" t="s">
        <v>61</v>
      </c>
      <c r="M21" s="25"/>
      <c r="N21" s="25"/>
      <c r="O21" s="25"/>
      <c r="P21" s="24">
        <v>0.35416666666666669</v>
      </c>
      <c r="Q21" s="24">
        <v>0.52430555555555558</v>
      </c>
      <c r="R21" s="24">
        <f t="shared" ref="R21:R84" si="2">+Q21-P21</f>
        <v>0.1701388888888889</v>
      </c>
      <c r="S21" s="72"/>
    </row>
    <row r="22" spans="1:19" x14ac:dyDescent="0.25">
      <c r="A22" s="71">
        <v>25709</v>
      </c>
      <c r="B22" s="25"/>
      <c r="C22" s="25" t="s">
        <v>60</v>
      </c>
      <c r="D22" s="72">
        <v>45786</v>
      </c>
      <c r="E22" s="25" t="s">
        <v>35</v>
      </c>
      <c r="F22" s="25">
        <v>16900</v>
      </c>
      <c r="G22" s="25"/>
      <c r="H22" s="25" t="s">
        <v>45</v>
      </c>
      <c r="I22" s="25" t="s">
        <v>44</v>
      </c>
      <c r="J22" s="25">
        <v>6</v>
      </c>
      <c r="K22" s="25" t="s">
        <v>69</v>
      </c>
      <c r="L22" s="25"/>
      <c r="M22" s="25"/>
      <c r="N22" s="25"/>
      <c r="O22" s="25"/>
      <c r="P22" s="24">
        <v>0.4069444444444445</v>
      </c>
      <c r="Q22" s="24">
        <v>0.4375</v>
      </c>
      <c r="R22" s="24">
        <f t="shared" si="2"/>
        <v>3.0555555555555503E-2</v>
      </c>
      <c r="S22" s="72"/>
    </row>
    <row r="23" spans="1:19" x14ac:dyDescent="0.25">
      <c r="A23" s="71">
        <v>25710</v>
      </c>
      <c r="B23" s="25"/>
      <c r="C23" s="25" t="s">
        <v>60</v>
      </c>
      <c r="D23" s="72">
        <v>45786</v>
      </c>
      <c r="E23" s="25" t="s">
        <v>35</v>
      </c>
      <c r="F23" s="25">
        <v>16490</v>
      </c>
      <c r="G23" s="25"/>
      <c r="H23" s="25" t="s">
        <v>45</v>
      </c>
      <c r="I23" s="25" t="s">
        <v>44</v>
      </c>
      <c r="J23" s="25">
        <v>6</v>
      </c>
      <c r="K23" s="25" t="s">
        <v>69</v>
      </c>
      <c r="L23" s="25"/>
      <c r="M23" s="25"/>
      <c r="N23" s="25"/>
      <c r="O23" s="25"/>
      <c r="P23" s="24">
        <v>0.55694444444444446</v>
      </c>
      <c r="Q23" s="24">
        <v>0.57638888888888895</v>
      </c>
      <c r="R23" s="24">
        <f t="shared" si="2"/>
        <v>1.9444444444444486E-2</v>
      </c>
      <c r="S23" s="72"/>
    </row>
    <row r="24" spans="1:19" x14ac:dyDescent="0.25">
      <c r="A24" s="71">
        <v>25711</v>
      </c>
      <c r="B24" s="25"/>
      <c r="C24" s="25" t="s">
        <v>60</v>
      </c>
      <c r="D24" s="72">
        <v>45786</v>
      </c>
      <c r="E24" s="25" t="s">
        <v>35</v>
      </c>
      <c r="F24" s="25">
        <v>16580</v>
      </c>
      <c r="G24" s="25"/>
      <c r="H24" s="25" t="s">
        <v>45</v>
      </c>
      <c r="I24" s="25" t="s">
        <v>44</v>
      </c>
      <c r="J24" s="25">
        <v>6</v>
      </c>
      <c r="K24" s="25" t="s">
        <v>69</v>
      </c>
      <c r="L24" s="25"/>
      <c r="M24" s="25"/>
      <c r="N24" s="25"/>
      <c r="O24" s="25"/>
      <c r="P24" s="24">
        <v>0.68958333333333333</v>
      </c>
      <c r="Q24" s="24">
        <v>0.71527777777777779</v>
      </c>
      <c r="R24" s="24">
        <f t="shared" si="2"/>
        <v>2.5694444444444464E-2</v>
      </c>
      <c r="S24" s="72"/>
    </row>
    <row r="25" spans="1:19" x14ac:dyDescent="0.25">
      <c r="A25" s="71">
        <v>25712</v>
      </c>
      <c r="B25" s="25"/>
      <c r="C25" s="25" t="s">
        <v>60</v>
      </c>
      <c r="D25" s="72">
        <v>45790</v>
      </c>
      <c r="E25" s="25" t="s">
        <v>35</v>
      </c>
      <c r="F25" s="25">
        <v>16950</v>
      </c>
      <c r="G25" s="25"/>
      <c r="H25" s="25" t="s">
        <v>45</v>
      </c>
      <c r="I25" s="25" t="s">
        <v>44</v>
      </c>
      <c r="J25" s="25">
        <v>6</v>
      </c>
      <c r="K25" s="25" t="s">
        <v>69</v>
      </c>
      <c r="L25" s="25"/>
      <c r="M25" s="25"/>
      <c r="N25" s="25"/>
      <c r="O25" s="25"/>
      <c r="P25" s="24">
        <v>0.51111111111111118</v>
      </c>
      <c r="Q25" s="24">
        <v>0.53819444444444442</v>
      </c>
      <c r="R25" s="24">
        <f t="shared" si="2"/>
        <v>2.7083333333333237E-2</v>
      </c>
      <c r="S25" s="72"/>
    </row>
    <row r="26" spans="1:19" hidden="1" x14ac:dyDescent="0.25">
      <c r="A26" s="71">
        <v>25713</v>
      </c>
      <c r="B26" s="25"/>
      <c r="C26" s="25" t="s">
        <v>60</v>
      </c>
      <c r="D26" s="72">
        <v>45789</v>
      </c>
      <c r="E26" s="25" t="s">
        <v>35</v>
      </c>
      <c r="F26" s="25">
        <v>12100</v>
      </c>
      <c r="G26" s="25"/>
      <c r="H26" s="25" t="s">
        <v>45</v>
      </c>
      <c r="I26" s="25" t="s">
        <v>44</v>
      </c>
      <c r="J26" s="25">
        <v>6</v>
      </c>
      <c r="K26" s="25" t="s">
        <v>69</v>
      </c>
      <c r="L26" s="25"/>
      <c r="M26" s="25"/>
      <c r="N26" s="25"/>
      <c r="O26" s="25"/>
      <c r="P26" s="24">
        <v>0.6</v>
      </c>
      <c r="Q26" s="24">
        <v>0.62847222222222221</v>
      </c>
      <c r="R26" s="24">
        <f t="shared" si="2"/>
        <v>2.8472222222222232E-2</v>
      </c>
      <c r="S26" s="72"/>
    </row>
    <row r="27" spans="1:19" hidden="1" x14ac:dyDescent="0.25">
      <c r="A27" s="71">
        <v>25714</v>
      </c>
      <c r="B27" s="25"/>
      <c r="C27" s="25" t="s">
        <v>60</v>
      </c>
      <c r="D27" s="72">
        <v>45789</v>
      </c>
      <c r="E27" s="25" t="s">
        <v>35</v>
      </c>
      <c r="F27" s="25">
        <v>16920</v>
      </c>
      <c r="G27" s="25"/>
      <c r="H27" s="25" t="s">
        <v>45</v>
      </c>
      <c r="I27" s="25" t="s">
        <v>44</v>
      </c>
      <c r="J27" s="25">
        <v>6</v>
      </c>
      <c r="K27" s="25" t="s">
        <v>69</v>
      </c>
      <c r="L27" s="25"/>
      <c r="M27" s="25"/>
      <c r="N27" s="25"/>
      <c r="O27" s="25"/>
      <c r="P27" s="24">
        <v>0.35902777777777778</v>
      </c>
      <c r="Q27" s="24">
        <v>0.40208333333333335</v>
      </c>
      <c r="R27" s="24">
        <f t="shared" si="2"/>
        <v>4.3055555555555569E-2</v>
      </c>
      <c r="S27" s="72"/>
    </row>
    <row r="28" spans="1:19" x14ac:dyDescent="0.25">
      <c r="A28" s="71">
        <v>25715</v>
      </c>
      <c r="B28" s="25"/>
      <c r="C28" s="25" t="s">
        <v>60</v>
      </c>
      <c r="D28" s="72">
        <v>45786</v>
      </c>
      <c r="E28" s="25" t="s">
        <v>35</v>
      </c>
      <c r="F28" s="25">
        <v>16720</v>
      </c>
      <c r="G28" s="25"/>
      <c r="H28" s="25" t="s">
        <v>45</v>
      </c>
      <c r="I28" s="25" t="s">
        <v>44</v>
      </c>
      <c r="J28" s="25">
        <v>6</v>
      </c>
      <c r="K28" s="25" t="s">
        <v>69</v>
      </c>
      <c r="L28" s="25"/>
      <c r="M28" s="25"/>
      <c r="N28" s="25"/>
      <c r="O28" s="25"/>
      <c r="P28" s="24">
        <v>0.73611111111111116</v>
      </c>
      <c r="Q28" s="24">
        <v>0.7583333333333333</v>
      </c>
      <c r="R28" s="24">
        <f t="shared" si="2"/>
        <v>2.2222222222222143E-2</v>
      </c>
      <c r="S28" s="72"/>
    </row>
    <row r="29" spans="1:19" x14ac:dyDescent="0.25">
      <c r="A29" s="71">
        <v>25716</v>
      </c>
      <c r="B29" s="25"/>
      <c r="C29" s="25" t="s">
        <v>60</v>
      </c>
      <c r="D29" s="72">
        <v>45786</v>
      </c>
      <c r="E29" s="25" t="s">
        <v>35</v>
      </c>
      <c r="F29" s="25">
        <v>16600</v>
      </c>
      <c r="G29" s="25"/>
      <c r="H29" s="25" t="s">
        <v>45</v>
      </c>
      <c r="I29" s="25" t="s">
        <v>44</v>
      </c>
      <c r="J29" s="25">
        <v>6</v>
      </c>
      <c r="K29" s="25" t="s">
        <v>69</v>
      </c>
      <c r="L29" s="25"/>
      <c r="M29" s="25"/>
      <c r="N29" s="25"/>
      <c r="O29" s="25"/>
      <c r="P29" s="24">
        <v>0.71111111111111114</v>
      </c>
      <c r="Q29" s="24">
        <v>0.7416666666666667</v>
      </c>
      <c r="R29" s="24">
        <f t="shared" si="2"/>
        <v>3.0555555555555558E-2</v>
      </c>
      <c r="S29" s="72"/>
    </row>
    <row r="30" spans="1:19" x14ac:dyDescent="0.25">
      <c r="A30" s="71">
        <v>25717</v>
      </c>
      <c r="B30" s="25"/>
      <c r="C30" s="25" t="s">
        <v>50</v>
      </c>
      <c r="D30" s="72">
        <v>45786</v>
      </c>
      <c r="E30" s="25" t="s">
        <v>35</v>
      </c>
      <c r="F30" s="25">
        <v>15000</v>
      </c>
      <c r="G30" s="25"/>
      <c r="H30" s="25" t="s">
        <v>43</v>
      </c>
      <c r="I30" s="25" t="s">
        <v>44</v>
      </c>
      <c r="J30" s="25">
        <v>5</v>
      </c>
      <c r="K30" s="25" t="s">
        <v>46</v>
      </c>
      <c r="L30" s="25" t="s">
        <v>77</v>
      </c>
      <c r="M30" s="25"/>
      <c r="N30" s="25"/>
      <c r="O30" s="25"/>
      <c r="P30" s="24">
        <v>0.53125</v>
      </c>
      <c r="Q30" s="24">
        <v>0.55347222222222225</v>
      </c>
      <c r="R30" s="24">
        <f t="shared" si="2"/>
        <v>2.2222222222222254E-2</v>
      </c>
      <c r="S30" s="72"/>
    </row>
    <row r="31" spans="1:19" x14ac:dyDescent="0.25">
      <c r="A31" s="71">
        <v>25718</v>
      </c>
      <c r="B31" s="25"/>
      <c r="C31" s="25" t="s">
        <v>65</v>
      </c>
      <c r="D31" s="72">
        <v>45786</v>
      </c>
      <c r="E31" s="25" t="s">
        <v>35</v>
      </c>
      <c r="F31" s="25">
        <v>15000</v>
      </c>
      <c r="G31" s="25"/>
      <c r="H31" s="25" t="s">
        <v>43</v>
      </c>
      <c r="I31" s="25" t="s">
        <v>44</v>
      </c>
      <c r="J31" s="25">
        <v>13</v>
      </c>
      <c r="K31" s="25" t="s">
        <v>68</v>
      </c>
      <c r="L31" s="25"/>
      <c r="M31" s="25"/>
      <c r="N31" s="25"/>
      <c r="O31" s="25"/>
      <c r="P31" s="24">
        <v>0.43402777777777773</v>
      </c>
      <c r="Q31" s="24">
        <v>0.4770833333333333</v>
      </c>
      <c r="R31" s="24">
        <f t="shared" si="2"/>
        <v>4.3055555555555569E-2</v>
      </c>
      <c r="S31" s="72"/>
    </row>
    <row r="32" spans="1:19" x14ac:dyDescent="0.25">
      <c r="A32" s="71">
        <v>25719</v>
      </c>
      <c r="B32" s="25"/>
      <c r="C32" s="25" t="s">
        <v>101</v>
      </c>
      <c r="D32" s="72">
        <v>45786</v>
      </c>
      <c r="E32" s="25" t="s">
        <v>35</v>
      </c>
      <c r="F32" s="25">
        <v>13900</v>
      </c>
      <c r="G32" s="25"/>
      <c r="H32" s="25" t="s">
        <v>43</v>
      </c>
      <c r="I32" s="25" t="s">
        <v>44</v>
      </c>
      <c r="J32" s="25">
        <v>5</v>
      </c>
      <c r="K32" s="25" t="s">
        <v>46</v>
      </c>
      <c r="L32" s="25" t="s">
        <v>77</v>
      </c>
      <c r="M32" s="25"/>
      <c r="N32" s="25"/>
      <c r="O32" s="25"/>
      <c r="P32" s="24">
        <v>0.37152777777777773</v>
      </c>
      <c r="Q32" s="24">
        <v>0.40625</v>
      </c>
      <c r="R32" s="24">
        <f t="shared" si="2"/>
        <v>3.4722222222222265E-2</v>
      </c>
      <c r="S32" s="72"/>
    </row>
    <row r="33" spans="1:19" x14ac:dyDescent="0.25">
      <c r="A33" s="71">
        <v>25720</v>
      </c>
      <c r="B33" s="25"/>
      <c r="C33" s="25" t="s">
        <v>52</v>
      </c>
      <c r="D33" s="72">
        <v>45786</v>
      </c>
      <c r="E33" s="25" t="s">
        <v>35</v>
      </c>
      <c r="F33" s="25">
        <v>10000</v>
      </c>
      <c r="G33" s="25"/>
      <c r="H33" s="25" t="s">
        <v>43</v>
      </c>
      <c r="I33" s="25" t="s">
        <v>44</v>
      </c>
      <c r="J33" s="25">
        <v>13</v>
      </c>
      <c r="K33" s="25" t="s">
        <v>68</v>
      </c>
      <c r="L33" s="25"/>
      <c r="M33" s="25"/>
      <c r="N33" s="25"/>
      <c r="O33" s="25"/>
      <c r="P33" s="24">
        <v>0.63541666666666663</v>
      </c>
      <c r="Q33" s="24">
        <v>0.65625</v>
      </c>
      <c r="R33" s="24">
        <f t="shared" si="2"/>
        <v>2.083333333333337E-2</v>
      </c>
      <c r="S33" s="72"/>
    </row>
    <row r="34" spans="1:19" x14ac:dyDescent="0.25">
      <c r="A34" s="71">
        <v>25721</v>
      </c>
      <c r="B34" s="25"/>
      <c r="C34" s="25" t="s">
        <v>47</v>
      </c>
      <c r="D34" s="72">
        <v>45786</v>
      </c>
      <c r="E34" s="25" t="s">
        <v>35</v>
      </c>
      <c r="F34" s="25">
        <v>7000</v>
      </c>
      <c r="G34" s="25"/>
      <c r="H34" s="25" t="s">
        <v>43</v>
      </c>
      <c r="I34" s="25" t="s">
        <v>44</v>
      </c>
      <c r="J34" s="25">
        <v>13</v>
      </c>
      <c r="K34" s="25" t="s">
        <v>68</v>
      </c>
      <c r="L34" s="25"/>
      <c r="M34" s="25"/>
      <c r="N34" s="25"/>
      <c r="O34" s="25"/>
      <c r="P34" s="24">
        <v>0.47569444444444442</v>
      </c>
      <c r="Q34" s="24">
        <v>0.57291666666666663</v>
      </c>
      <c r="R34" s="24">
        <f t="shared" si="2"/>
        <v>9.722222222222221E-2</v>
      </c>
      <c r="S34" s="72"/>
    </row>
    <row r="35" spans="1:19" x14ac:dyDescent="0.25">
      <c r="A35" s="71">
        <v>25722</v>
      </c>
      <c r="B35" s="25"/>
      <c r="C35" s="25" t="s">
        <v>47</v>
      </c>
      <c r="D35" s="72">
        <v>45786</v>
      </c>
      <c r="E35" s="25" t="s">
        <v>35</v>
      </c>
      <c r="F35" s="25">
        <v>15000</v>
      </c>
      <c r="G35" s="25"/>
      <c r="H35" s="25" t="s">
        <v>43</v>
      </c>
      <c r="I35" s="25" t="s">
        <v>44</v>
      </c>
      <c r="J35" s="25">
        <v>3</v>
      </c>
      <c r="K35" s="25" t="s">
        <v>51</v>
      </c>
      <c r="L35" s="25"/>
      <c r="M35" s="25"/>
      <c r="N35" s="25"/>
      <c r="O35" s="25"/>
      <c r="P35" s="24">
        <v>0.51250000000000007</v>
      </c>
      <c r="Q35" s="24">
        <v>0.5756944444444444</v>
      </c>
      <c r="R35" s="24">
        <f t="shared" si="2"/>
        <v>6.3194444444444331E-2</v>
      </c>
      <c r="S35" s="72"/>
    </row>
    <row r="36" spans="1:19" x14ac:dyDescent="0.25">
      <c r="A36" s="71">
        <v>25723</v>
      </c>
      <c r="B36" s="25"/>
      <c r="C36" s="25" t="s">
        <v>72</v>
      </c>
      <c r="D36" s="72">
        <v>45786</v>
      </c>
      <c r="E36" s="25" t="s">
        <v>35</v>
      </c>
      <c r="F36" s="25">
        <v>15000</v>
      </c>
      <c r="G36" s="25"/>
      <c r="H36" s="25" t="s">
        <v>43</v>
      </c>
      <c r="I36" s="25" t="s">
        <v>44</v>
      </c>
      <c r="J36" s="25">
        <v>3</v>
      </c>
      <c r="K36" s="25" t="s">
        <v>51</v>
      </c>
      <c r="L36" s="25"/>
      <c r="M36" s="25"/>
      <c r="N36" s="25"/>
      <c r="O36" s="25"/>
      <c r="P36" s="24">
        <v>0.34722222222222227</v>
      </c>
      <c r="Q36" s="24">
        <v>0.44236111111111115</v>
      </c>
      <c r="R36" s="24">
        <f t="shared" si="2"/>
        <v>9.5138888888888884E-2</v>
      </c>
      <c r="S36" s="72"/>
    </row>
    <row r="37" spans="1:19" x14ac:dyDescent="0.25">
      <c r="A37" s="71">
        <v>25724</v>
      </c>
      <c r="B37" s="25"/>
      <c r="C37" s="25" t="s">
        <v>170</v>
      </c>
      <c r="D37" s="72">
        <v>45786</v>
      </c>
      <c r="E37" s="25" t="s">
        <v>35</v>
      </c>
      <c r="F37" s="25">
        <v>15000</v>
      </c>
      <c r="G37" s="25"/>
      <c r="H37" s="25" t="s">
        <v>43</v>
      </c>
      <c r="I37" s="25" t="s">
        <v>44</v>
      </c>
      <c r="J37" s="25">
        <v>13</v>
      </c>
      <c r="K37" s="25" t="s">
        <v>68</v>
      </c>
      <c r="L37" s="25"/>
      <c r="M37" s="25"/>
      <c r="N37" s="25"/>
      <c r="O37" s="25"/>
      <c r="P37" s="24">
        <v>0.31597222222222221</v>
      </c>
      <c r="Q37" s="24">
        <v>0.34166666666666662</v>
      </c>
      <c r="R37" s="24">
        <f t="shared" si="2"/>
        <v>2.5694444444444409E-2</v>
      </c>
      <c r="S37" s="72"/>
    </row>
    <row r="38" spans="1:19" x14ac:dyDescent="0.25">
      <c r="A38" s="71">
        <v>25725</v>
      </c>
      <c r="B38" s="25"/>
      <c r="C38" s="25" t="s">
        <v>189</v>
      </c>
      <c r="D38" s="72">
        <v>45786</v>
      </c>
      <c r="E38" s="25" t="s">
        <v>35</v>
      </c>
      <c r="F38" s="25">
        <v>14550</v>
      </c>
      <c r="G38" s="25"/>
      <c r="H38" s="25" t="s">
        <v>43</v>
      </c>
      <c r="I38" s="25" t="s">
        <v>44</v>
      </c>
      <c r="J38" s="25">
        <v>5</v>
      </c>
      <c r="K38" s="25" t="s">
        <v>46</v>
      </c>
      <c r="L38" s="25" t="s">
        <v>77</v>
      </c>
      <c r="M38" s="25"/>
      <c r="N38" s="25"/>
      <c r="O38" s="25"/>
      <c r="P38" s="24">
        <v>0.47569444444444442</v>
      </c>
      <c r="Q38" s="24">
        <v>0.5</v>
      </c>
      <c r="R38" s="24">
        <f t="shared" si="2"/>
        <v>2.430555555555558E-2</v>
      </c>
      <c r="S38" s="72"/>
    </row>
    <row r="39" spans="1:19" x14ac:dyDescent="0.25">
      <c r="A39" s="71">
        <v>25726</v>
      </c>
      <c r="B39" s="25"/>
      <c r="C39" s="25" t="s">
        <v>193</v>
      </c>
      <c r="D39" s="72">
        <v>45786</v>
      </c>
      <c r="E39" s="25"/>
      <c r="F39" s="25"/>
      <c r="G39" s="25"/>
      <c r="H39" s="25"/>
      <c r="I39" s="25" t="s">
        <v>54</v>
      </c>
      <c r="J39" s="25">
        <v>1</v>
      </c>
      <c r="K39" s="25" t="s">
        <v>56</v>
      </c>
      <c r="L39" s="25" t="s">
        <v>70</v>
      </c>
      <c r="M39" s="25" t="s">
        <v>67</v>
      </c>
      <c r="N39" s="25"/>
      <c r="O39" s="25"/>
      <c r="P39" s="24">
        <v>0.375</v>
      </c>
      <c r="Q39" s="24">
        <v>0.42708333333333331</v>
      </c>
      <c r="R39" s="24">
        <f t="shared" si="2"/>
        <v>5.2083333333333315E-2</v>
      </c>
      <c r="S39" s="72"/>
    </row>
    <row r="40" spans="1:19" x14ac:dyDescent="0.25">
      <c r="A40" s="71">
        <v>25727</v>
      </c>
      <c r="B40" s="25"/>
      <c r="C40" s="25" t="s">
        <v>60</v>
      </c>
      <c r="D40" s="72">
        <v>45790</v>
      </c>
      <c r="E40" s="25" t="s">
        <v>35</v>
      </c>
      <c r="F40" s="25">
        <v>16680</v>
      </c>
      <c r="G40" s="25"/>
      <c r="H40" s="25" t="s">
        <v>43</v>
      </c>
      <c r="I40" s="25" t="s">
        <v>44</v>
      </c>
      <c r="J40" s="25">
        <v>6</v>
      </c>
      <c r="K40" s="25" t="s">
        <v>69</v>
      </c>
      <c r="L40" s="25"/>
      <c r="M40" s="25"/>
      <c r="N40" s="25"/>
      <c r="O40" s="25"/>
      <c r="P40" s="24">
        <v>0.72777777777777775</v>
      </c>
      <c r="Q40" s="24">
        <v>0.75138888888888899</v>
      </c>
      <c r="R40" s="24">
        <f t="shared" si="2"/>
        <v>2.3611111111111249E-2</v>
      </c>
      <c r="S40" s="72"/>
    </row>
    <row r="41" spans="1:19" x14ac:dyDescent="0.25">
      <c r="A41" s="71">
        <v>25728</v>
      </c>
      <c r="B41" s="25"/>
      <c r="C41" s="25" t="s">
        <v>60</v>
      </c>
      <c r="D41" s="72">
        <v>45790</v>
      </c>
      <c r="E41" s="25" t="s">
        <v>35</v>
      </c>
      <c r="F41" s="25">
        <v>16590</v>
      </c>
      <c r="G41" s="25"/>
      <c r="H41" s="25" t="s">
        <v>45</v>
      </c>
      <c r="I41" s="25" t="s">
        <v>44</v>
      </c>
      <c r="J41" s="25">
        <v>6</v>
      </c>
      <c r="K41" s="25" t="s">
        <v>69</v>
      </c>
      <c r="L41" s="25"/>
      <c r="M41" s="25"/>
      <c r="N41" s="25"/>
      <c r="O41" s="25"/>
      <c r="P41" s="24">
        <v>0.38472222222222219</v>
      </c>
      <c r="Q41" s="24">
        <v>0.40902777777777777</v>
      </c>
      <c r="R41" s="24">
        <f t="shared" si="2"/>
        <v>2.430555555555558E-2</v>
      </c>
      <c r="S41" s="72"/>
    </row>
    <row r="42" spans="1:19" hidden="1" x14ac:dyDescent="0.25">
      <c r="A42" s="71">
        <v>25729</v>
      </c>
      <c r="B42" s="25"/>
      <c r="C42" s="25" t="s">
        <v>196</v>
      </c>
      <c r="D42" s="72">
        <v>45789</v>
      </c>
      <c r="E42" s="25" t="s">
        <v>35</v>
      </c>
      <c r="F42" s="25">
        <v>12030</v>
      </c>
      <c r="G42" s="25"/>
      <c r="H42" s="25" t="s">
        <v>45</v>
      </c>
      <c r="I42" s="25" t="s">
        <v>44</v>
      </c>
      <c r="J42" s="25">
        <v>6</v>
      </c>
      <c r="K42" s="25" t="s">
        <v>69</v>
      </c>
      <c r="L42" s="25"/>
      <c r="M42" s="25"/>
      <c r="N42" s="25"/>
      <c r="O42" s="25"/>
      <c r="P42" s="24">
        <v>0.7104166666666667</v>
      </c>
      <c r="Q42" s="24">
        <v>0.74861111111111101</v>
      </c>
      <c r="R42" s="24">
        <f t="shared" si="2"/>
        <v>3.8194444444444309E-2</v>
      </c>
      <c r="S42" s="72"/>
    </row>
    <row r="43" spans="1:19" hidden="1" x14ac:dyDescent="0.25">
      <c r="A43" s="71">
        <v>25730</v>
      </c>
      <c r="B43" s="25"/>
      <c r="C43" s="25" t="s">
        <v>196</v>
      </c>
      <c r="D43" s="72">
        <v>45787</v>
      </c>
      <c r="E43" s="25" t="s">
        <v>35</v>
      </c>
      <c r="F43" s="25">
        <v>1668</v>
      </c>
      <c r="G43" s="25"/>
      <c r="H43" s="25" t="s">
        <v>45</v>
      </c>
      <c r="I43" s="25" t="s">
        <v>44</v>
      </c>
      <c r="J43" s="25">
        <v>6</v>
      </c>
      <c r="K43" s="25" t="s">
        <v>69</v>
      </c>
      <c r="L43" s="25"/>
      <c r="M43" s="25"/>
      <c r="N43" s="25"/>
      <c r="O43" s="25"/>
      <c r="P43" s="24">
        <v>0.57291666666666663</v>
      </c>
      <c r="Q43" s="24">
        <v>0.60416666666666663</v>
      </c>
      <c r="R43" s="24">
        <f t="shared" si="2"/>
        <v>3.125E-2</v>
      </c>
      <c r="S43" s="72"/>
    </row>
    <row r="44" spans="1:19" hidden="1" x14ac:dyDescent="0.25">
      <c r="A44" s="71">
        <v>25731</v>
      </c>
      <c r="B44" s="25"/>
      <c r="C44" s="25" t="s">
        <v>50</v>
      </c>
      <c r="D44" s="72">
        <v>45787</v>
      </c>
      <c r="E44" s="25" t="s">
        <v>35</v>
      </c>
      <c r="F44" s="25">
        <v>5000</v>
      </c>
      <c r="G44" s="25"/>
      <c r="H44" s="25" t="s">
        <v>43</v>
      </c>
      <c r="I44" s="25" t="s">
        <v>44</v>
      </c>
      <c r="J44" s="25">
        <v>5</v>
      </c>
      <c r="K44" s="25" t="s">
        <v>46</v>
      </c>
      <c r="L44" s="25" t="s">
        <v>67</v>
      </c>
      <c r="M44" s="25"/>
      <c r="N44" s="25"/>
      <c r="O44" s="25"/>
      <c r="P44" s="24">
        <v>0.60416666666666663</v>
      </c>
      <c r="Q44" s="24">
        <v>0.61458333333333337</v>
      </c>
      <c r="R44" s="24">
        <f t="shared" si="2"/>
        <v>1.0416666666666741E-2</v>
      </c>
      <c r="S44" s="72"/>
    </row>
    <row r="45" spans="1:19" hidden="1" x14ac:dyDescent="0.25">
      <c r="A45" s="71">
        <v>25732</v>
      </c>
      <c r="B45" s="25"/>
      <c r="C45" s="25" t="s">
        <v>197</v>
      </c>
      <c r="D45" s="72">
        <v>45787</v>
      </c>
      <c r="E45" s="25" t="s">
        <v>35</v>
      </c>
      <c r="F45" s="25">
        <v>16000</v>
      </c>
      <c r="G45" s="25"/>
      <c r="H45" s="25" t="s">
        <v>43</v>
      </c>
      <c r="I45" s="25" t="s">
        <v>44</v>
      </c>
      <c r="J45" s="25">
        <v>13</v>
      </c>
      <c r="K45" s="25" t="s">
        <v>68</v>
      </c>
      <c r="L45" s="25"/>
      <c r="M45" s="25"/>
      <c r="N45" s="25"/>
      <c r="O45" s="25"/>
      <c r="P45" s="24">
        <v>0.57638888888888895</v>
      </c>
      <c r="Q45" s="24">
        <v>0.59375</v>
      </c>
      <c r="R45" s="24">
        <f t="shared" si="2"/>
        <v>1.7361111111111049E-2</v>
      </c>
      <c r="S45" s="72"/>
    </row>
    <row r="46" spans="1:19" hidden="1" x14ac:dyDescent="0.25">
      <c r="A46" s="71">
        <v>25733</v>
      </c>
      <c r="B46" s="25"/>
      <c r="C46" s="25" t="s">
        <v>198</v>
      </c>
      <c r="D46" s="72">
        <v>45787</v>
      </c>
      <c r="E46" s="25"/>
      <c r="F46" s="25"/>
      <c r="G46" s="25"/>
      <c r="H46" s="25"/>
      <c r="I46" s="25" t="s">
        <v>54</v>
      </c>
      <c r="J46" s="25">
        <v>1</v>
      </c>
      <c r="K46" s="25" t="s">
        <v>51</v>
      </c>
      <c r="L46" s="25" t="s">
        <v>77</v>
      </c>
      <c r="M46" s="25" t="s">
        <v>79</v>
      </c>
      <c r="N46" s="25"/>
      <c r="O46" s="25"/>
      <c r="P46" s="24">
        <v>0.58333333333333337</v>
      </c>
      <c r="Q46" s="93"/>
      <c r="R46" s="24">
        <f t="shared" si="2"/>
        <v>-0.58333333333333337</v>
      </c>
      <c r="S46" s="72"/>
    </row>
    <row r="47" spans="1:19" hidden="1" x14ac:dyDescent="0.25">
      <c r="A47" s="71">
        <v>25734</v>
      </c>
      <c r="B47" s="25"/>
      <c r="C47" s="25" t="s">
        <v>199</v>
      </c>
      <c r="D47" s="72">
        <v>45787</v>
      </c>
      <c r="E47" s="25" t="s">
        <v>36</v>
      </c>
      <c r="F47" s="25">
        <v>8560</v>
      </c>
      <c r="G47" s="25"/>
      <c r="H47" s="25" t="s">
        <v>49</v>
      </c>
      <c r="I47" s="25" t="s">
        <v>44</v>
      </c>
      <c r="J47" s="25">
        <v>13</v>
      </c>
      <c r="K47" s="25" t="s">
        <v>68</v>
      </c>
      <c r="L47" s="25"/>
      <c r="M47" s="25"/>
      <c r="N47" s="25"/>
      <c r="O47" s="25"/>
      <c r="P47" s="24">
        <v>0.30555555555555552</v>
      </c>
      <c r="Q47" s="24">
        <v>0.3263888888888889</v>
      </c>
      <c r="R47" s="24">
        <f t="shared" si="2"/>
        <v>2.083333333333337E-2</v>
      </c>
      <c r="S47" s="72"/>
    </row>
    <row r="48" spans="1:19" hidden="1" x14ac:dyDescent="0.25">
      <c r="A48" s="71">
        <v>25735</v>
      </c>
      <c r="B48" s="25"/>
      <c r="C48" s="25" t="s">
        <v>198</v>
      </c>
      <c r="D48" s="72">
        <v>45787</v>
      </c>
      <c r="E48" s="25" t="s">
        <v>35</v>
      </c>
      <c r="F48" s="25">
        <v>15000</v>
      </c>
      <c r="G48" s="25"/>
      <c r="H48" s="25" t="s">
        <v>43</v>
      </c>
      <c r="I48" s="25" t="s">
        <v>44</v>
      </c>
      <c r="J48" s="25">
        <v>6</v>
      </c>
      <c r="K48" s="25" t="s">
        <v>69</v>
      </c>
      <c r="L48" s="25"/>
      <c r="M48" s="25"/>
      <c r="N48" s="25"/>
      <c r="O48" s="25"/>
      <c r="P48" s="24">
        <v>0.3888888888888889</v>
      </c>
      <c r="Q48" s="24">
        <v>0.46180555555555558</v>
      </c>
      <c r="R48" s="24">
        <f t="shared" si="2"/>
        <v>7.2916666666666685E-2</v>
      </c>
      <c r="S48" s="72"/>
    </row>
    <row r="49" spans="1:19" hidden="1" x14ac:dyDescent="0.25">
      <c r="A49" s="71">
        <v>25736</v>
      </c>
      <c r="B49" s="25"/>
      <c r="C49" s="25" t="s">
        <v>198</v>
      </c>
      <c r="D49" s="72">
        <v>45787</v>
      </c>
      <c r="E49" s="25"/>
      <c r="F49" s="25"/>
      <c r="G49" s="25"/>
      <c r="H49" s="25"/>
      <c r="I49" s="25" t="s">
        <v>55</v>
      </c>
      <c r="J49" s="25">
        <v>7</v>
      </c>
      <c r="K49" s="25" t="s">
        <v>56</v>
      </c>
      <c r="L49" s="133" t="s">
        <v>200</v>
      </c>
      <c r="M49" s="25" t="s">
        <v>81</v>
      </c>
      <c r="N49" s="25"/>
      <c r="O49" s="25"/>
      <c r="P49" s="24">
        <v>0.35416666666666669</v>
      </c>
      <c r="Q49" s="24">
        <v>0.54166666666666663</v>
      </c>
      <c r="R49" s="24">
        <f t="shared" ref="R49" si="3">+Q49-P49</f>
        <v>0.18749999999999994</v>
      </c>
      <c r="S49" s="72" t="s">
        <v>151</v>
      </c>
    </row>
    <row r="50" spans="1:19" hidden="1" x14ac:dyDescent="0.25">
      <c r="A50" s="71">
        <v>25737</v>
      </c>
      <c r="B50" s="25"/>
      <c r="C50" s="25" t="s">
        <v>161</v>
      </c>
      <c r="D50" s="72">
        <v>45788</v>
      </c>
      <c r="E50" s="25"/>
      <c r="F50" s="25"/>
      <c r="G50" s="25"/>
      <c r="H50" s="25"/>
      <c r="I50" s="25" t="s">
        <v>44</v>
      </c>
      <c r="J50" s="25">
        <v>3</v>
      </c>
      <c r="K50" s="25" t="s">
        <v>56</v>
      </c>
      <c r="L50" s="25" t="s">
        <v>79</v>
      </c>
      <c r="M50" s="25"/>
      <c r="N50" s="25"/>
      <c r="O50" s="25"/>
      <c r="P50" s="24">
        <v>0.33333333333333331</v>
      </c>
      <c r="Q50" s="24">
        <v>0.58333333333333337</v>
      </c>
      <c r="R50" s="24">
        <f t="shared" si="2"/>
        <v>0.25000000000000006</v>
      </c>
      <c r="S50" s="72"/>
    </row>
    <row r="51" spans="1:19" hidden="1" x14ac:dyDescent="0.25">
      <c r="A51" s="71">
        <v>25738</v>
      </c>
      <c r="B51" s="25"/>
      <c r="C51" s="25" t="s">
        <v>98</v>
      </c>
      <c r="D51" s="72">
        <v>45788</v>
      </c>
      <c r="E51" s="25" t="s">
        <v>36</v>
      </c>
      <c r="F51" s="25">
        <v>5000</v>
      </c>
      <c r="G51" s="25"/>
      <c r="H51" s="25" t="s">
        <v>49</v>
      </c>
      <c r="I51" s="25" t="s">
        <v>44</v>
      </c>
      <c r="J51" s="25">
        <v>6</v>
      </c>
      <c r="K51" s="25" t="s">
        <v>69</v>
      </c>
      <c r="L51" s="25"/>
      <c r="M51" s="25"/>
      <c r="N51" s="25"/>
      <c r="O51" s="25"/>
      <c r="P51" s="24">
        <v>0.3263888888888889</v>
      </c>
      <c r="Q51" s="24">
        <v>0.40277777777777773</v>
      </c>
      <c r="R51" s="24">
        <f t="shared" si="2"/>
        <v>7.638888888888884E-2</v>
      </c>
      <c r="S51" s="72"/>
    </row>
    <row r="52" spans="1:19" hidden="1" x14ac:dyDescent="0.25">
      <c r="A52" s="71">
        <v>25739</v>
      </c>
      <c r="B52" s="25"/>
      <c r="C52" s="25" t="s">
        <v>98</v>
      </c>
      <c r="D52" s="72">
        <v>45788</v>
      </c>
      <c r="E52" s="25" t="s">
        <v>36</v>
      </c>
      <c r="F52" s="25">
        <v>15000</v>
      </c>
      <c r="G52" s="25"/>
      <c r="H52" s="25" t="s">
        <v>49</v>
      </c>
      <c r="I52" s="25" t="s">
        <v>44</v>
      </c>
      <c r="J52" s="25">
        <v>5</v>
      </c>
      <c r="K52" s="25" t="s">
        <v>46</v>
      </c>
      <c r="L52" s="25"/>
      <c r="M52" s="25"/>
      <c r="N52" s="25"/>
      <c r="O52" s="25"/>
      <c r="P52" s="24">
        <v>0.3263888888888889</v>
      </c>
      <c r="Q52" s="24">
        <v>0.38541666666666669</v>
      </c>
      <c r="R52" s="24">
        <f t="shared" si="2"/>
        <v>5.902777777777779E-2</v>
      </c>
      <c r="S52" s="72"/>
    </row>
    <row r="53" spans="1:19" hidden="1" x14ac:dyDescent="0.25">
      <c r="A53" s="71">
        <v>25740</v>
      </c>
      <c r="B53" s="25"/>
      <c r="C53" s="25" t="s">
        <v>161</v>
      </c>
      <c r="D53" s="72">
        <v>45788</v>
      </c>
      <c r="E53" s="25"/>
      <c r="F53" s="25"/>
      <c r="G53" s="25"/>
      <c r="H53" s="25"/>
      <c r="I53" s="25" t="s">
        <v>54</v>
      </c>
      <c r="J53" s="25">
        <v>1</v>
      </c>
      <c r="K53" s="25" t="s">
        <v>70</v>
      </c>
      <c r="L53" s="25" t="s">
        <v>79</v>
      </c>
      <c r="M53" s="25"/>
      <c r="N53" s="25"/>
      <c r="O53" s="25"/>
      <c r="P53" s="24">
        <v>0.33333333333333331</v>
      </c>
      <c r="Q53" s="24">
        <v>0.58333333333333337</v>
      </c>
      <c r="R53" s="24">
        <f t="shared" si="2"/>
        <v>0.25000000000000006</v>
      </c>
      <c r="S53" s="72"/>
    </row>
    <row r="54" spans="1:19" hidden="1" x14ac:dyDescent="0.25">
      <c r="A54" s="71">
        <v>25741</v>
      </c>
      <c r="B54" s="25"/>
      <c r="C54" s="25" t="s">
        <v>157</v>
      </c>
      <c r="D54" s="72">
        <v>45788</v>
      </c>
      <c r="E54" s="25"/>
      <c r="F54" s="25"/>
      <c r="G54" s="25"/>
      <c r="H54" s="25"/>
      <c r="I54" s="25" t="s">
        <v>54</v>
      </c>
      <c r="J54" s="25">
        <v>1</v>
      </c>
      <c r="K54" s="25" t="s">
        <v>68</v>
      </c>
      <c r="L54" s="25" t="s">
        <v>67</v>
      </c>
      <c r="M54" s="25" t="s">
        <v>77</v>
      </c>
      <c r="N54" s="25"/>
      <c r="O54" s="25"/>
      <c r="P54" s="24">
        <v>0.33333333333333331</v>
      </c>
      <c r="Q54" s="24">
        <v>0.58333333333333337</v>
      </c>
      <c r="R54" s="24">
        <f t="shared" si="2"/>
        <v>0.25000000000000006</v>
      </c>
      <c r="S54" s="72"/>
    </row>
    <row r="55" spans="1:19" hidden="1" x14ac:dyDescent="0.25">
      <c r="A55" s="71">
        <v>25742</v>
      </c>
      <c r="B55" s="25"/>
      <c r="C55" s="25" t="s">
        <v>86</v>
      </c>
      <c r="D55" s="72">
        <v>45788</v>
      </c>
      <c r="E55" s="25"/>
      <c r="F55" s="25"/>
      <c r="G55" s="25"/>
      <c r="H55" s="25"/>
      <c r="I55" s="25" t="s">
        <v>55</v>
      </c>
      <c r="J55" s="25">
        <v>7</v>
      </c>
      <c r="K55" s="25" t="s">
        <v>201</v>
      </c>
      <c r="L55" s="25" t="s">
        <v>78</v>
      </c>
      <c r="M55" s="25" t="s">
        <v>81</v>
      </c>
      <c r="N55" s="25" t="s">
        <v>202</v>
      </c>
      <c r="O55" s="25" t="s">
        <v>203</v>
      </c>
      <c r="P55" s="24">
        <v>0.33333333333333331</v>
      </c>
      <c r="Q55" s="24">
        <v>0.79166666666666663</v>
      </c>
      <c r="R55" s="24">
        <f>+Q55-P55</f>
        <v>0.45833333333333331</v>
      </c>
      <c r="S55" s="72" t="s">
        <v>151</v>
      </c>
    </row>
    <row r="56" spans="1:19" x14ac:dyDescent="0.25">
      <c r="A56" s="71">
        <v>25743</v>
      </c>
      <c r="B56" s="25"/>
      <c r="C56" s="25" t="s">
        <v>60</v>
      </c>
      <c r="D56" s="72">
        <v>45790</v>
      </c>
      <c r="E56" s="25" t="s">
        <v>35</v>
      </c>
      <c r="F56" s="25">
        <v>17150</v>
      </c>
      <c r="G56" s="25"/>
      <c r="H56" s="25" t="s">
        <v>45</v>
      </c>
      <c r="I56" s="25" t="s">
        <v>44</v>
      </c>
      <c r="J56" s="25">
        <v>6</v>
      </c>
      <c r="K56" s="25" t="s">
        <v>69</v>
      </c>
      <c r="L56" s="25"/>
      <c r="M56" s="25"/>
      <c r="N56" s="25"/>
      <c r="O56" s="25"/>
      <c r="P56" s="24">
        <v>0.64861111111111114</v>
      </c>
      <c r="Q56" s="24">
        <v>0.67291666666666661</v>
      </c>
      <c r="R56" s="24">
        <f t="shared" si="2"/>
        <v>2.4305555555555469E-2</v>
      </c>
      <c r="S56" s="72"/>
    </row>
    <row r="57" spans="1:19" hidden="1" x14ac:dyDescent="0.25">
      <c r="A57" s="71">
        <v>25744</v>
      </c>
      <c r="B57" s="25"/>
      <c r="C57" s="25" t="s">
        <v>60</v>
      </c>
      <c r="D57" s="72">
        <v>45791</v>
      </c>
      <c r="E57" s="25" t="s">
        <v>35</v>
      </c>
      <c r="F57" s="25">
        <v>16240</v>
      </c>
      <c r="G57" s="25"/>
      <c r="H57" s="25" t="s">
        <v>45</v>
      </c>
      <c r="I57" s="25" t="s">
        <v>44</v>
      </c>
      <c r="J57" s="25">
        <v>6</v>
      </c>
      <c r="K57" s="25" t="s">
        <v>69</v>
      </c>
      <c r="L57" s="25"/>
      <c r="M57" s="25"/>
      <c r="N57" s="25"/>
      <c r="O57" s="25"/>
      <c r="P57" s="24">
        <v>0.38611111111111113</v>
      </c>
      <c r="Q57" s="24">
        <v>0.5</v>
      </c>
      <c r="R57" s="24">
        <f t="shared" si="2"/>
        <v>0.11388888888888887</v>
      </c>
      <c r="S57" s="72"/>
    </row>
    <row r="58" spans="1:19" hidden="1" x14ac:dyDescent="0.25">
      <c r="A58" s="71">
        <v>25745</v>
      </c>
      <c r="B58" s="25"/>
      <c r="C58" s="25" t="s">
        <v>60</v>
      </c>
      <c r="D58" s="72">
        <v>45791</v>
      </c>
      <c r="E58" s="25" t="s">
        <v>35</v>
      </c>
      <c r="F58" s="25">
        <v>16200</v>
      </c>
      <c r="G58" s="25"/>
      <c r="H58" s="25" t="s">
        <v>45</v>
      </c>
      <c r="I58" s="25" t="s">
        <v>44</v>
      </c>
      <c r="J58" s="25">
        <v>6</v>
      </c>
      <c r="K58" s="25" t="s">
        <v>69</v>
      </c>
      <c r="L58" s="25"/>
      <c r="M58" s="25"/>
      <c r="N58" s="25"/>
      <c r="O58" s="25"/>
      <c r="P58" s="24">
        <v>0.70625000000000004</v>
      </c>
      <c r="Q58" s="24">
        <v>0.73263888888888884</v>
      </c>
      <c r="R58" s="24">
        <f t="shared" si="2"/>
        <v>2.6388888888888795E-2</v>
      </c>
      <c r="S58" s="72"/>
    </row>
    <row r="59" spans="1:19" hidden="1" x14ac:dyDescent="0.25">
      <c r="A59" s="71">
        <v>25747</v>
      </c>
      <c r="B59" s="25"/>
      <c r="C59" s="25" t="s">
        <v>50</v>
      </c>
      <c r="D59" s="72">
        <v>45789</v>
      </c>
      <c r="E59" s="25" t="s">
        <v>35</v>
      </c>
      <c r="F59" s="25">
        <v>5000</v>
      </c>
      <c r="G59" s="25"/>
      <c r="H59" s="25" t="s">
        <v>43</v>
      </c>
      <c r="I59" s="25" t="s">
        <v>44</v>
      </c>
      <c r="J59" s="25">
        <v>5</v>
      </c>
      <c r="K59" s="25" t="s">
        <v>46</v>
      </c>
      <c r="L59" s="25" t="s">
        <v>67</v>
      </c>
      <c r="M59" s="25"/>
      <c r="N59" s="25"/>
      <c r="O59" s="25"/>
      <c r="P59" s="24">
        <v>0.71180555555555547</v>
      </c>
      <c r="Q59" s="24">
        <v>0.6791666666666667</v>
      </c>
      <c r="R59" s="24">
        <f t="shared" si="2"/>
        <v>-3.2638888888888773E-2</v>
      </c>
      <c r="S59" s="72"/>
    </row>
    <row r="60" spans="1:19" hidden="1" x14ac:dyDescent="0.25">
      <c r="A60" s="71">
        <v>25748</v>
      </c>
      <c r="B60" s="25"/>
      <c r="C60" s="25" t="s">
        <v>52</v>
      </c>
      <c r="D60" s="72">
        <v>45789</v>
      </c>
      <c r="E60" s="25" t="s">
        <v>35</v>
      </c>
      <c r="F60" s="25">
        <v>6000</v>
      </c>
      <c r="G60" s="25"/>
      <c r="H60" s="25" t="s">
        <v>43</v>
      </c>
      <c r="I60" s="25" t="s">
        <v>44</v>
      </c>
      <c r="J60" s="25">
        <v>13</v>
      </c>
      <c r="K60" s="25" t="s">
        <v>68</v>
      </c>
      <c r="L60" s="25" t="s">
        <v>78</v>
      </c>
      <c r="M60" s="25"/>
      <c r="N60" s="25"/>
      <c r="O60" s="25"/>
      <c r="P60" s="24">
        <v>0.46875</v>
      </c>
      <c r="Q60" s="24">
        <v>0.49513888888888885</v>
      </c>
      <c r="R60" s="24">
        <f t="shared" si="2"/>
        <v>2.6388888888888851E-2</v>
      </c>
      <c r="S60" s="72"/>
    </row>
    <row r="61" spans="1:19" hidden="1" x14ac:dyDescent="0.25">
      <c r="A61" s="71">
        <v>25749</v>
      </c>
      <c r="B61" s="25"/>
      <c r="C61" s="25" t="s">
        <v>53</v>
      </c>
      <c r="D61" s="72">
        <v>45789</v>
      </c>
      <c r="E61" s="25" t="s">
        <v>35</v>
      </c>
      <c r="F61" s="25">
        <v>7000</v>
      </c>
      <c r="G61" s="25"/>
      <c r="H61" s="25" t="s">
        <v>43</v>
      </c>
      <c r="I61" s="25" t="s">
        <v>44</v>
      </c>
      <c r="J61" s="25">
        <v>5</v>
      </c>
      <c r="K61" s="25" t="s">
        <v>46</v>
      </c>
      <c r="L61" s="25" t="s">
        <v>67</v>
      </c>
      <c r="M61" s="25"/>
      <c r="N61" s="25"/>
      <c r="O61" s="25"/>
      <c r="P61" s="24">
        <v>0.67013888888888884</v>
      </c>
      <c r="Q61" s="24">
        <v>0.69305555555555554</v>
      </c>
      <c r="R61" s="24">
        <f t="shared" si="2"/>
        <v>2.2916666666666696E-2</v>
      </c>
      <c r="S61" s="72"/>
    </row>
    <row r="62" spans="1:19" hidden="1" x14ac:dyDescent="0.25">
      <c r="A62" s="71">
        <v>25750</v>
      </c>
      <c r="B62" s="25"/>
      <c r="C62" s="25" t="s">
        <v>57</v>
      </c>
      <c r="D62" s="72">
        <v>45789</v>
      </c>
      <c r="E62" s="25" t="s">
        <v>35</v>
      </c>
      <c r="F62" s="25">
        <v>15000</v>
      </c>
      <c r="G62" s="25"/>
      <c r="H62" s="25" t="s">
        <v>43</v>
      </c>
      <c r="I62" s="25" t="s">
        <v>44</v>
      </c>
      <c r="J62" s="25">
        <v>5</v>
      </c>
      <c r="K62" s="25" t="s">
        <v>46</v>
      </c>
      <c r="L62" s="25" t="s">
        <v>67</v>
      </c>
      <c r="M62" s="25"/>
      <c r="N62" s="25"/>
      <c r="O62" s="25"/>
      <c r="P62" s="24">
        <v>0.34027777777777773</v>
      </c>
      <c r="Q62" s="24">
        <v>0.375</v>
      </c>
      <c r="R62" s="24">
        <f t="shared" si="2"/>
        <v>3.4722222222222265E-2</v>
      </c>
      <c r="S62" s="72"/>
    </row>
    <row r="63" spans="1:19" hidden="1" x14ac:dyDescent="0.25">
      <c r="A63" s="71">
        <v>25751</v>
      </c>
      <c r="B63" s="25"/>
      <c r="C63" s="25" t="s">
        <v>47</v>
      </c>
      <c r="D63" s="72">
        <v>45789</v>
      </c>
      <c r="E63" s="25" t="s">
        <v>35</v>
      </c>
      <c r="F63" s="25">
        <v>15000</v>
      </c>
      <c r="G63" s="25"/>
      <c r="H63" s="25" t="s">
        <v>43</v>
      </c>
      <c r="I63" s="25" t="s">
        <v>44</v>
      </c>
      <c r="J63" s="25">
        <v>13</v>
      </c>
      <c r="K63" s="25" t="s">
        <v>68</v>
      </c>
      <c r="L63" s="25" t="s">
        <v>89</v>
      </c>
      <c r="M63" s="25"/>
      <c r="N63" s="25"/>
      <c r="O63" s="25"/>
      <c r="P63" s="24">
        <v>0.52916666666666667</v>
      </c>
      <c r="Q63" s="24">
        <v>0.55902777777777779</v>
      </c>
      <c r="R63" s="24">
        <f t="shared" si="2"/>
        <v>2.9861111111111116E-2</v>
      </c>
      <c r="S63" s="72"/>
    </row>
    <row r="64" spans="1:19" hidden="1" x14ac:dyDescent="0.25">
      <c r="A64" s="71">
        <v>25752</v>
      </c>
      <c r="B64" s="25"/>
      <c r="C64" s="25" t="s">
        <v>47</v>
      </c>
      <c r="D64" s="72">
        <v>45789</v>
      </c>
      <c r="E64" s="25" t="s">
        <v>35</v>
      </c>
      <c r="F64" s="25">
        <v>10000</v>
      </c>
      <c r="G64" s="25"/>
      <c r="H64" s="25" t="s">
        <v>43</v>
      </c>
      <c r="I64" s="25" t="s">
        <v>44</v>
      </c>
      <c r="J64" s="25">
        <v>13</v>
      </c>
      <c r="K64" s="25" t="s">
        <v>68</v>
      </c>
      <c r="L64" s="25" t="s">
        <v>89</v>
      </c>
      <c r="M64" s="25"/>
      <c r="N64" s="25"/>
      <c r="O64" s="25"/>
      <c r="P64" s="24">
        <v>0.61805555555555558</v>
      </c>
      <c r="Q64" s="24">
        <v>0.63194444444444442</v>
      </c>
      <c r="R64" s="24">
        <f t="shared" si="2"/>
        <v>1.388888888888884E-2</v>
      </c>
      <c r="S64" s="72"/>
    </row>
    <row r="65" spans="1:19" hidden="1" x14ac:dyDescent="0.25">
      <c r="A65" s="71">
        <v>25753</v>
      </c>
      <c r="B65" s="25"/>
      <c r="C65" s="25" t="s">
        <v>48</v>
      </c>
      <c r="D65" s="72">
        <v>45789</v>
      </c>
      <c r="E65" s="25" t="s">
        <v>35</v>
      </c>
      <c r="F65" s="25">
        <v>15000</v>
      </c>
      <c r="G65" s="25"/>
      <c r="H65" s="25" t="s">
        <v>43</v>
      </c>
      <c r="I65" s="25" t="s">
        <v>44</v>
      </c>
      <c r="J65" s="25">
        <v>5</v>
      </c>
      <c r="K65" s="25" t="s">
        <v>46</v>
      </c>
      <c r="L65" s="25" t="s">
        <v>67</v>
      </c>
      <c r="M65" s="25"/>
      <c r="N65" s="25"/>
      <c r="O65" s="25"/>
      <c r="P65" s="24">
        <v>0.47569444444444442</v>
      </c>
      <c r="Q65" s="24">
        <v>0.52430555555555558</v>
      </c>
      <c r="R65" s="24">
        <f t="shared" si="2"/>
        <v>4.861111111111116E-2</v>
      </c>
      <c r="S65" s="72"/>
    </row>
    <row r="66" spans="1:19" hidden="1" x14ac:dyDescent="0.25">
      <c r="A66" s="71">
        <v>25754</v>
      </c>
      <c r="B66" s="25"/>
      <c r="C66" s="25" t="s">
        <v>74</v>
      </c>
      <c r="D66" s="72">
        <v>45789</v>
      </c>
      <c r="E66" s="25" t="s">
        <v>35</v>
      </c>
      <c r="F66" s="25">
        <v>15000</v>
      </c>
      <c r="G66" s="25"/>
      <c r="H66" s="25" t="s">
        <v>43</v>
      </c>
      <c r="I66" s="25" t="s">
        <v>44</v>
      </c>
      <c r="J66" s="25">
        <v>13</v>
      </c>
      <c r="K66" s="25" t="s">
        <v>68</v>
      </c>
      <c r="L66" s="25"/>
      <c r="M66" s="25"/>
      <c r="N66" s="25"/>
      <c r="O66" s="25"/>
      <c r="P66" s="24">
        <v>0.2986111111111111</v>
      </c>
      <c r="Q66" s="24">
        <v>0.31527777777777777</v>
      </c>
      <c r="R66" s="24">
        <f t="shared" si="2"/>
        <v>1.6666666666666663E-2</v>
      </c>
      <c r="S66" s="72"/>
    </row>
    <row r="67" spans="1:19" hidden="1" x14ac:dyDescent="0.25">
      <c r="A67" s="71">
        <v>25755</v>
      </c>
      <c r="B67" s="25"/>
      <c r="C67" s="25" t="s">
        <v>204</v>
      </c>
      <c r="D67" s="72">
        <v>45789</v>
      </c>
      <c r="E67" s="25" t="s">
        <v>35</v>
      </c>
      <c r="F67" s="25">
        <v>15000</v>
      </c>
      <c r="G67" s="25"/>
      <c r="H67" s="25" t="s">
        <v>43</v>
      </c>
      <c r="I67" s="25" t="s">
        <v>44</v>
      </c>
      <c r="J67" s="25">
        <v>6</v>
      </c>
      <c r="K67" s="25" t="s">
        <v>69</v>
      </c>
      <c r="L67" s="25"/>
      <c r="M67" s="25"/>
      <c r="N67" s="25"/>
      <c r="O67" s="25"/>
      <c r="P67" s="24">
        <v>0.45833333333333331</v>
      </c>
      <c r="Q67" s="24">
        <v>0.52777777777777779</v>
      </c>
      <c r="R67" s="24">
        <f t="shared" si="2"/>
        <v>6.9444444444444475E-2</v>
      </c>
      <c r="S67" s="72"/>
    </row>
    <row r="68" spans="1:19" hidden="1" x14ac:dyDescent="0.25">
      <c r="A68" s="71">
        <v>25756</v>
      </c>
      <c r="B68" s="25"/>
      <c r="C68" s="25" t="s">
        <v>73</v>
      </c>
      <c r="D68" s="72">
        <v>45789</v>
      </c>
      <c r="E68" s="25"/>
      <c r="F68" s="25"/>
      <c r="G68" s="25"/>
      <c r="H68" s="25"/>
      <c r="I68" s="25" t="s">
        <v>55</v>
      </c>
      <c r="J68" s="25">
        <v>7</v>
      </c>
      <c r="K68" s="25" t="s">
        <v>56</v>
      </c>
      <c r="L68" s="133" t="s">
        <v>75</v>
      </c>
      <c r="M68" s="25" t="s">
        <v>70</v>
      </c>
      <c r="N68" s="25" t="s">
        <v>79</v>
      </c>
      <c r="O68" s="25" t="s">
        <v>77</v>
      </c>
      <c r="P68" s="24">
        <v>0.375</v>
      </c>
      <c r="Q68" s="24">
        <v>0.58958333333333335</v>
      </c>
      <c r="R68" s="24">
        <f>+Q68-P68</f>
        <v>0.21458333333333335</v>
      </c>
      <c r="S68" s="72" t="s">
        <v>151</v>
      </c>
    </row>
    <row r="69" spans="1:19" x14ac:dyDescent="0.25">
      <c r="A69" s="71">
        <v>25757</v>
      </c>
      <c r="B69" s="25"/>
      <c r="C69" s="25" t="s">
        <v>50</v>
      </c>
      <c r="D69" s="72">
        <v>45790</v>
      </c>
      <c r="E69" s="25" t="s">
        <v>35</v>
      </c>
      <c r="F69" s="25">
        <v>5000</v>
      </c>
      <c r="G69" s="25"/>
      <c r="H69" s="25" t="s">
        <v>43</v>
      </c>
      <c r="I69" s="25" t="s">
        <v>44</v>
      </c>
      <c r="J69" s="25">
        <v>5</v>
      </c>
      <c r="K69" s="25" t="s">
        <v>46</v>
      </c>
      <c r="L69" s="25" t="s">
        <v>67</v>
      </c>
      <c r="M69" s="25"/>
      <c r="N69" s="25"/>
      <c r="O69" s="25"/>
      <c r="P69" s="24">
        <v>0.4201388888888889</v>
      </c>
      <c r="Q69" s="24">
        <v>0.43541666666666662</v>
      </c>
      <c r="R69" s="24">
        <f t="shared" si="2"/>
        <v>1.5277777777777724E-2</v>
      </c>
      <c r="S69" s="72"/>
    </row>
    <row r="70" spans="1:19" x14ac:dyDescent="0.25">
      <c r="A70" s="71">
        <v>25758</v>
      </c>
      <c r="B70" s="25"/>
      <c r="C70" s="25" t="s">
        <v>52</v>
      </c>
      <c r="D70" s="72">
        <v>45790</v>
      </c>
      <c r="E70" s="25" t="s">
        <v>35</v>
      </c>
      <c r="F70" s="25">
        <v>7000</v>
      </c>
      <c r="G70" s="25"/>
      <c r="H70" s="25" t="s">
        <v>43</v>
      </c>
      <c r="I70" s="25" t="s">
        <v>44</v>
      </c>
      <c r="J70" s="25">
        <v>5</v>
      </c>
      <c r="K70" s="25" t="s">
        <v>46</v>
      </c>
      <c r="L70" s="25" t="s">
        <v>67</v>
      </c>
      <c r="M70" s="25"/>
      <c r="N70" s="25"/>
      <c r="O70" s="25"/>
      <c r="P70" s="24">
        <v>0.7368055555555556</v>
      </c>
      <c r="Q70" s="24">
        <v>0.75</v>
      </c>
      <c r="R70" s="24">
        <f t="shared" si="2"/>
        <v>1.3194444444444398E-2</v>
      </c>
      <c r="S70" s="72"/>
    </row>
    <row r="71" spans="1:19" x14ac:dyDescent="0.25">
      <c r="A71" s="71">
        <v>25759</v>
      </c>
      <c r="B71" s="25"/>
      <c r="C71" s="25" t="s">
        <v>65</v>
      </c>
      <c r="D71" s="72">
        <v>45790</v>
      </c>
      <c r="E71" s="25" t="s">
        <v>35</v>
      </c>
      <c r="F71" s="25">
        <v>15000</v>
      </c>
      <c r="G71" s="25"/>
      <c r="H71" s="25" t="s">
        <v>43</v>
      </c>
      <c r="I71" s="25" t="s">
        <v>44</v>
      </c>
      <c r="J71" s="25">
        <v>3</v>
      </c>
      <c r="K71" s="25" t="s">
        <v>68</v>
      </c>
      <c r="L71" s="25"/>
      <c r="M71" s="25"/>
      <c r="N71" s="25"/>
      <c r="O71" s="25"/>
      <c r="P71" s="24">
        <v>0.55208333333333337</v>
      </c>
      <c r="Q71" s="24">
        <v>0.68055555555555547</v>
      </c>
      <c r="R71" s="24">
        <f t="shared" si="2"/>
        <v>0.1284722222222221</v>
      </c>
      <c r="S71" s="72"/>
    </row>
    <row r="72" spans="1:19" x14ac:dyDescent="0.25">
      <c r="A72" s="71">
        <v>25760</v>
      </c>
      <c r="B72" s="25"/>
      <c r="C72" s="25" t="s">
        <v>47</v>
      </c>
      <c r="D72" s="72">
        <v>45790</v>
      </c>
      <c r="E72" s="25" t="s">
        <v>35</v>
      </c>
      <c r="F72" s="25">
        <v>8000</v>
      </c>
      <c r="G72" s="25"/>
      <c r="H72" s="25" t="s">
        <v>43</v>
      </c>
      <c r="I72" s="25" t="s">
        <v>44</v>
      </c>
      <c r="J72" s="25">
        <v>3</v>
      </c>
      <c r="K72" s="25" t="s">
        <v>68</v>
      </c>
      <c r="L72" s="25"/>
      <c r="M72" s="25"/>
      <c r="N72" s="25"/>
      <c r="O72" s="25"/>
      <c r="P72" s="24">
        <v>0.55555555555555558</v>
      </c>
      <c r="Q72" s="24">
        <v>0.57638888888888895</v>
      </c>
      <c r="R72" s="24">
        <f t="shared" si="2"/>
        <v>2.083333333333337E-2</v>
      </c>
      <c r="S72" s="72"/>
    </row>
    <row r="73" spans="1:19" x14ac:dyDescent="0.25">
      <c r="A73" s="71">
        <v>25761</v>
      </c>
      <c r="B73" s="25"/>
      <c r="C73" s="25" t="s">
        <v>47</v>
      </c>
      <c r="D73" s="72">
        <v>45790</v>
      </c>
      <c r="E73" s="25" t="s">
        <v>35</v>
      </c>
      <c r="F73" s="25">
        <v>15000</v>
      </c>
      <c r="G73" s="25"/>
      <c r="H73" s="25" t="s">
        <v>43</v>
      </c>
      <c r="I73" s="25" t="s">
        <v>44</v>
      </c>
      <c r="J73" s="25">
        <v>3</v>
      </c>
      <c r="K73" s="25" t="s">
        <v>68</v>
      </c>
      <c r="L73" s="25"/>
      <c r="M73" s="25"/>
      <c r="N73" s="25"/>
      <c r="O73" s="25"/>
      <c r="P73" s="24">
        <v>0.4513888888888889</v>
      </c>
      <c r="Q73" s="24">
        <v>0.49305555555555558</v>
      </c>
      <c r="R73" s="24">
        <f t="shared" si="2"/>
        <v>4.1666666666666685E-2</v>
      </c>
      <c r="S73" s="72"/>
    </row>
    <row r="74" spans="1:19" x14ac:dyDescent="0.25">
      <c r="A74" s="71">
        <v>25762</v>
      </c>
      <c r="B74" s="25"/>
      <c r="C74" s="25" t="s">
        <v>205</v>
      </c>
      <c r="D74" s="72">
        <v>45790</v>
      </c>
      <c r="E74" s="25" t="s">
        <v>35</v>
      </c>
      <c r="F74" s="25">
        <v>14490</v>
      </c>
      <c r="G74" s="25"/>
      <c r="H74" s="25" t="s">
        <v>43</v>
      </c>
      <c r="I74" s="25" t="s">
        <v>44</v>
      </c>
      <c r="J74" s="25">
        <v>5</v>
      </c>
      <c r="K74" s="25" t="s">
        <v>206</v>
      </c>
      <c r="L74" s="25" t="s">
        <v>67</v>
      </c>
      <c r="M74" s="25"/>
      <c r="N74" s="25"/>
      <c r="O74" s="25"/>
      <c r="P74" s="24">
        <v>0.67013888888888884</v>
      </c>
      <c r="Q74" s="24">
        <v>0.6958333333333333</v>
      </c>
      <c r="R74" s="24">
        <f t="shared" si="2"/>
        <v>2.5694444444444464E-2</v>
      </c>
      <c r="S74" s="72"/>
    </row>
    <row r="75" spans="1:19" x14ac:dyDescent="0.25">
      <c r="A75" s="71">
        <v>25763</v>
      </c>
      <c r="B75" s="25"/>
      <c r="C75" s="25" t="s">
        <v>101</v>
      </c>
      <c r="D75" s="72">
        <v>45790</v>
      </c>
      <c r="E75" s="25" t="s">
        <v>35</v>
      </c>
      <c r="F75" s="25">
        <v>4960</v>
      </c>
      <c r="G75" s="25"/>
      <c r="H75" s="25" t="s">
        <v>43</v>
      </c>
      <c r="I75" s="25" t="s">
        <v>44</v>
      </c>
      <c r="J75" s="25">
        <v>5</v>
      </c>
      <c r="K75" s="25" t="s">
        <v>46</v>
      </c>
      <c r="L75" s="25" t="s">
        <v>67</v>
      </c>
      <c r="M75" s="25"/>
      <c r="N75" s="25"/>
      <c r="O75" s="25"/>
      <c r="P75" s="24">
        <v>0.375</v>
      </c>
      <c r="Q75" s="24">
        <v>0.39652777777777781</v>
      </c>
      <c r="R75" s="24">
        <f t="shared" si="2"/>
        <v>2.1527777777777812E-2</v>
      </c>
      <c r="S75" s="72"/>
    </row>
    <row r="76" spans="1:19" x14ac:dyDescent="0.25">
      <c r="A76" s="71">
        <v>25764</v>
      </c>
      <c r="B76" s="25"/>
      <c r="C76" s="25" t="s">
        <v>160</v>
      </c>
      <c r="D76" s="72">
        <v>45790</v>
      </c>
      <c r="E76" s="25" t="s">
        <v>35</v>
      </c>
      <c r="F76" s="25">
        <v>15000</v>
      </c>
      <c r="G76" s="25"/>
      <c r="H76" s="25" t="s">
        <v>43</v>
      </c>
      <c r="I76" s="25" t="s">
        <v>44</v>
      </c>
      <c r="J76" s="25">
        <v>5</v>
      </c>
      <c r="K76" s="25" t="s">
        <v>46</v>
      </c>
      <c r="L76" s="25" t="s">
        <v>67</v>
      </c>
      <c r="M76" s="25"/>
      <c r="N76" s="25"/>
      <c r="O76" s="25"/>
      <c r="P76" s="24">
        <v>0.49305555555555558</v>
      </c>
      <c r="Q76" s="24">
        <v>0.51527777777777783</v>
      </c>
      <c r="R76" s="24">
        <f t="shared" si="2"/>
        <v>2.2222222222222254E-2</v>
      </c>
      <c r="S76" s="72"/>
    </row>
    <row r="77" spans="1:19" x14ac:dyDescent="0.25">
      <c r="A77" s="71">
        <v>25765</v>
      </c>
      <c r="B77" s="25"/>
      <c r="C77" s="25" t="s">
        <v>207</v>
      </c>
      <c r="D77" s="72">
        <v>45790</v>
      </c>
      <c r="E77" s="25" t="s">
        <v>35</v>
      </c>
      <c r="F77" s="25">
        <v>15000</v>
      </c>
      <c r="G77" s="25"/>
      <c r="H77" s="25" t="s">
        <v>43</v>
      </c>
      <c r="I77" s="25" t="s">
        <v>44</v>
      </c>
      <c r="J77" s="25">
        <v>3</v>
      </c>
      <c r="K77" s="25" t="s">
        <v>68</v>
      </c>
      <c r="L77" s="25"/>
      <c r="M77" s="25"/>
      <c r="N77" s="25"/>
      <c r="O77" s="25"/>
      <c r="P77" s="24">
        <v>0.34861111111111115</v>
      </c>
      <c r="Q77" s="24">
        <v>0.37152777777777773</v>
      </c>
      <c r="R77" s="24">
        <f t="shared" si="2"/>
        <v>2.2916666666666585E-2</v>
      </c>
      <c r="S77" s="72"/>
    </row>
    <row r="78" spans="1:19" x14ac:dyDescent="0.25">
      <c r="A78" s="71">
        <v>25766</v>
      </c>
      <c r="B78" s="25"/>
      <c r="C78" s="25" t="s">
        <v>57</v>
      </c>
      <c r="D78" s="72">
        <v>45790</v>
      </c>
      <c r="E78" s="25" t="s">
        <v>35</v>
      </c>
      <c r="F78" s="25">
        <v>15000</v>
      </c>
      <c r="G78" s="25"/>
      <c r="H78" s="25" t="s">
        <v>43</v>
      </c>
      <c r="I78" s="25" t="s">
        <v>44</v>
      </c>
      <c r="J78" s="25">
        <v>3</v>
      </c>
      <c r="K78" s="25" t="s">
        <v>68</v>
      </c>
      <c r="L78" s="25"/>
      <c r="M78" s="25"/>
      <c r="N78" s="25"/>
      <c r="O78" s="25"/>
      <c r="P78" s="24">
        <v>0.71875</v>
      </c>
      <c r="Q78" s="24">
        <v>0.75347222222222221</v>
      </c>
      <c r="R78" s="24">
        <f t="shared" si="2"/>
        <v>3.472222222222221E-2</v>
      </c>
      <c r="S78" s="72"/>
    </row>
    <row r="79" spans="1:19" x14ac:dyDescent="0.25">
      <c r="A79" s="71">
        <v>25767</v>
      </c>
      <c r="B79" s="25"/>
      <c r="C79" s="25" t="s">
        <v>60</v>
      </c>
      <c r="D79" s="72">
        <v>45790</v>
      </c>
      <c r="E79" s="25" t="s">
        <v>35</v>
      </c>
      <c r="F79" s="25">
        <v>16200</v>
      </c>
      <c r="G79" s="25"/>
      <c r="H79" s="25" t="s">
        <v>45</v>
      </c>
      <c r="I79" s="25" t="s">
        <v>44</v>
      </c>
      <c r="J79" s="25">
        <v>6</v>
      </c>
      <c r="K79" s="25" t="s">
        <v>69</v>
      </c>
      <c r="L79" s="25"/>
      <c r="M79" s="25"/>
      <c r="N79" s="25"/>
      <c r="O79" s="25"/>
      <c r="P79" s="24">
        <v>0.55833333333333335</v>
      </c>
      <c r="Q79" s="24">
        <v>0.66666666666666663</v>
      </c>
      <c r="R79" s="24">
        <f t="shared" si="2"/>
        <v>0.10833333333333328</v>
      </c>
      <c r="S79" s="72"/>
    </row>
    <row r="80" spans="1:19" hidden="1" x14ac:dyDescent="0.25">
      <c r="A80" s="71">
        <v>25771</v>
      </c>
      <c r="B80" s="25"/>
      <c r="C80" s="25" t="s">
        <v>50</v>
      </c>
      <c r="D80" s="72">
        <v>45791</v>
      </c>
      <c r="E80" s="25" t="s">
        <v>35</v>
      </c>
      <c r="F80" s="25">
        <v>15000</v>
      </c>
      <c r="G80" s="25"/>
      <c r="H80" s="25" t="s">
        <v>43</v>
      </c>
      <c r="I80" s="25" t="s">
        <v>44</v>
      </c>
      <c r="J80" s="25">
        <v>5</v>
      </c>
      <c r="K80" s="25" t="s">
        <v>46</v>
      </c>
      <c r="L80" s="25" t="s">
        <v>79</v>
      </c>
      <c r="M80" s="25"/>
      <c r="N80" s="25"/>
      <c r="O80" s="25"/>
      <c r="P80" s="24">
        <v>0.4777777777777778</v>
      </c>
      <c r="Q80" s="24">
        <v>0.52083333333333337</v>
      </c>
      <c r="R80" s="24">
        <f t="shared" si="2"/>
        <v>4.3055555555555569E-2</v>
      </c>
      <c r="S80" s="72"/>
    </row>
    <row r="81" spans="1:19" hidden="1" x14ac:dyDescent="0.25">
      <c r="A81" s="71">
        <v>25772</v>
      </c>
      <c r="B81" s="25"/>
      <c r="C81" s="25" t="s">
        <v>208</v>
      </c>
      <c r="D81" s="72">
        <v>45791</v>
      </c>
      <c r="E81" s="25" t="s">
        <v>35</v>
      </c>
      <c r="F81" s="25">
        <v>15000</v>
      </c>
      <c r="G81" s="25"/>
      <c r="H81" s="25" t="s">
        <v>43</v>
      </c>
      <c r="I81" s="25" t="s">
        <v>44</v>
      </c>
      <c r="J81" s="25">
        <v>3</v>
      </c>
      <c r="K81" s="25" t="s">
        <v>209</v>
      </c>
      <c r="L81" s="25" t="s">
        <v>77</v>
      </c>
      <c r="M81" s="25"/>
      <c r="N81" s="25"/>
      <c r="O81" s="25"/>
      <c r="P81" s="24">
        <v>0.48472222222222222</v>
      </c>
      <c r="Q81" s="24">
        <v>0.59027777777777779</v>
      </c>
      <c r="R81" s="24">
        <f t="shared" si="2"/>
        <v>0.10555555555555557</v>
      </c>
      <c r="S81" s="72"/>
    </row>
    <row r="82" spans="1:19" hidden="1" x14ac:dyDescent="0.25">
      <c r="A82" s="71">
        <v>25774</v>
      </c>
      <c r="B82" s="25"/>
      <c r="C82" s="25" t="s">
        <v>210</v>
      </c>
      <c r="D82" s="72">
        <v>45791</v>
      </c>
      <c r="E82" s="25" t="s">
        <v>35</v>
      </c>
      <c r="F82" s="25">
        <v>15000</v>
      </c>
      <c r="G82" s="25"/>
      <c r="H82" s="25" t="s">
        <v>43</v>
      </c>
      <c r="I82" s="25" t="s">
        <v>44</v>
      </c>
      <c r="J82" s="25">
        <v>5</v>
      </c>
      <c r="K82" s="25" t="s">
        <v>209</v>
      </c>
      <c r="L82" s="25" t="s">
        <v>77</v>
      </c>
      <c r="M82" s="25"/>
      <c r="N82" s="25"/>
      <c r="O82" s="25"/>
      <c r="P82" s="24">
        <v>0.32291666666666669</v>
      </c>
      <c r="Q82" s="24">
        <v>0.4513888888888889</v>
      </c>
      <c r="R82" s="24">
        <f t="shared" si="2"/>
        <v>0.12847222222222221</v>
      </c>
      <c r="S82" s="72"/>
    </row>
    <row r="83" spans="1:19" hidden="1" x14ac:dyDescent="0.25">
      <c r="A83" s="71">
        <v>25775</v>
      </c>
      <c r="B83" s="25"/>
      <c r="C83" s="25" t="s">
        <v>47</v>
      </c>
      <c r="D83" s="72">
        <v>45791</v>
      </c>
      <c r="E83" s="25" t="s">
        <v>35</v>
      </c>
      <c r="F83" s="25">
        <v>15000</v>
      </c>
      <c r="G83" s="25"/>
      <c r="H83" s="25" t="s">
        <v>43</v>
      </c>
      <c r="I83" s="25" t="s">
        <v>44</v>
      </c>
      <c r="J83" s="25">
        <v>5</v>
      </c>
      <c r="K83" s="25" t="s">
        <v>46</v>
      </c>
      <c r="L83" s="25" t="s">
        <v>79</v>
      </c>
      <c r="M83" s="25"/>
      <c r="N83" s="25"/>
      <c r="O83" s="25"/>
      <c r="P83" s="24">
        <v>0.3298611111111111</v>
      </c>
      <c r="Q83" s="24">
        <v>0.41388888888888886</v>
      </c>
      <c r="R83" s="24">
        <f t="shared" si="2"/>
        <v>8.4027777777777757E-2</v>
      </c>
      <c r="S83" s="72"/>
    </row>
    <row r="84" spans="1:19" hidden="1" x14ac:dyDescent="0.25">
      <c r="A84" s="71">
        <v>25776</v>
      </c>
      <c r="B84" s="25"/>
      <c r="C84" s="25" t="s">
        <v>47</v>
      </c>
      <c r="D84" s="72">
        <v>45791</v>
      </c>
      <c r="E84" s="25" t="s">
        <v>35</v>
      </c>
      <c r="F84" s="25">
        <v>5000</v>
      </c>
      <c r="G84" s="25"/>
      <c r="H84" s="25" t="s">
        <v>43</v>
      </c>
      <c r="I84" s="25" t="s">
        <v>44</v>
      </c>
      <c r="J84" s="25">
        <v>3</v>
      </c>
      <c r="K84" s="25" t="s">
        <v>209</v>
      </c>
      <c r="L84" s="25" t="s">
        <v>77</v>
      </c>
      <c r="M84" s="25"/>
      <c r="N84" s="25"/>
      <c r="O84" s="25"/>
      <c r="P84" s="24">
        <v>0.46180555555555558</v>
      </c>
      <c r="Q84" s="24">
        <v>0.4777777777777778</v>
      </c>
      <c r="R84" s="24">
        <f t="shared" si="2"/>
        <v>1.5972222222222221E-2</v>
      </c>
      <c r="S84" s="72"/>
    </row>
    <row r="85" spans="1:19" hidden="1" x14ac:dyDescent="0.25">
      <c r="A85" s="71">
        <v>25777</v>
      </c>
      <c r="B85" s="25"/>
      <c r="C85" s="25" t="s">
        <v>52</v>
      </c>
      <c r="D85" s="72">
        <v>45791</v>
      </c>
      <c r="E85" s="25" t="s">
        <v>35</v>
      </c>
      <c r="F85" s="25">
        <v>1000</v>
      </c>
      <c r="G85" s="25"/>
      <c r="H85" s="25" t="s">
        <v>43</v>
      </c>
      <c r="I85" s="25" t="s">
        <v>44</v>
      </c>
      <c r="J85" s="25">
        <v>5</v>
      </c>
      <c r="K85" s="25" t="s">
        <v>46</v>
      </c>
      <c r="L85" s="25" t="s">
        <v>79</v>
      </c>
      <c r="M85" s="25"/>
      <c r="N85" s="25"/>
      <c r="O85" s="25"/>
      <c r="P85" s="24">
        <v>0.43402777777777779</v>
      </c>
      <c r="Q85" s="24">
        <v>0.47222222222222221</v>
      </c>
      <c r="R85" s="24">
        <f t="shared" ref="R85:R86" si="4">+Q85-P85</f>
        <v>3.819444444444442E-2</v>
      </c>
      <c r="S85" s="72"/>
    </row>
    <row r="86" spans="1:19" hidden="1" x14ac:dyDescent="0.25">
      <c r="A86" s="71">
        <v>25778</v>
      </c>
      <c r="B86" s="25"/>
      <c r="C86" s="25" t="s">
        <v>65</v>
      </c>
      <c r="D86" s="72">
        <v>45791</v>
      </c>
      <c r="E86" s="25" t="s">
        <v>35</v>
      </c>
      <c r="F86" s="25">
        <v>8000</v>
      </c>
      <c r="G86" s="25"/>
      <c r="H86" s="25" t="s">
        <v>43</v>
      </c>
      <c r="I86" s="25" t="s">
        <v>44</v>
      </c>
      <c r="J86" s="25">
        <v>3</v>
      </c>
      <c r="K86" s="25" t="s">
        <v>209</v>
      </c>
      <c r="L86" s="25" t="s">
        <v>77</v>
      </c>
      <c r="M86" s="25"/>
      <c r="N86" s="25"/>
      <c r="O86" s="25"/>
      <c r="P86" s="24">
        <v>0.60416666666666663</v>
      </c>
      <c r="Q86" s="24">
        <v>0.70833333333333337</v>
      </c>
      <c r="R86" s="24">
        <f t="shared" si="4"/>
        <v>0.10416666666666674</v>
      </c>
      <c r="S86" s="72"/>
    </row>
    <row r="87" spans="1:19" hidden="1" x14ac:dyDescent="0.25">
      <c r="A87" s="71">
        <v>25779</v>
      </c>
      <c r="B87" s="25"/>
      <c r="C87" s="25" t="s">
        <v>73</v>
      </c>
      <c r="D87" s="72">
        <v>45791</v>
      </c>
      <c r="E87" s="25"/>
      <c r="F87" s="25"/>
      <c r="G87" s="25"/>
      <c r="H87" s="93"/>
      <c r="I87" s="124" t="s">
        <v>55</v>
      </c>
      <c r="J87" s="25">
        <v>7</v>
      </c>
      <c r="K87" s="25" t="s">
        <v>56</v>
      </c>
      <c r="L87" s="133" t="s">
        <v>75</v>
      </c>
      <c r="M87" s="25" t="s">
        <v>78</v>
      </c>
      <c r="N87" s="25" t="s">
        <v>211</v>
      </c>
      <c r="O87" s="25" t="s">
        <v>76</v>
      </c>
      <c r="P87" s="24">
        <v>0.375</v>
      </c>
      <c r="Q87" s="24">
        <v>0.70833333333333337</v>
      </c>
      <c r="R87" s="24">
        <f>+Q87-P87</f>
        <v>0.33333333333333337</v>
      </c>
      <c r="S87" s="72" t="s">
        <v>151</v>
      </c>
    </row>
    <row r="88" spans="1:19" hidden="1" x14ac:dyDescent="0.25">
      <c r="A88" s="71">
        <v>25780</v>
      </c>
      <c r="B88" s="25"/>
      <c r="C88" s="25" t="s">
        <v>88</v>
      </c>
      <c r="D88" s="72">
        <v>45791</v>
      </c>
      <c r="E88" s="25"/>
      <c r="F88" s="25">
        <v>5000</v>
      </c>
      <c r="G88" s="25"/>
      <c r="H88" s="25" t="s">
        <v>45</v>
      </c>
      <c r="I88" s="25" t="s">
        <v>54</v>
      </c>
      <c r="J88" s="25">
        <v>1</v>
      </c>
      <c r="K88" s="25" t="s">
        <v>212</v>
      </c>
      <c r="L88" s="25" t="s">
        <v>153</v>
      </c>
      <c r="M88" s="25" t="s">
        <v>213</v>
      </c>
      <c r="N88" s="25"/>
      <c r="O88" s="25"/>
      <c r="P88" s="24">
        <v>0.41666666666666669</v>
      </c>
      <c r="Q88" s="24">
        <v>0.54166666666666663</v>
      </c>
      <c r="R88" s="24">
        <f t="shared" ref="R88:R89" si="5">+Q88-P88</f>
        <v>0.12499999999999994</v>
      </c>
      <c r="S88" s="72"/>
    </row>
    <row r="89" spans="1:19" hidden="1" x14ac:dyDescent="0.25">
      <c r="A89" s="71">
        <v>25781</v>
      </c>
      <c r="B89" s="25"/>
      <c r="C89" s="25" t="s">
        <v>73</v>
      </c>
      <c r="D89" s="72">
        <v>45791</v>
      </c>
      <c r="E89" s="25"/>
      <c r="F89" s="25">
        <v>5000</v>
      </c>
      <c r="G89" s="25"/>
      <c r="H89" s="25" t="s">
        <v>45</v>
      </c>
      <c r="I89" s="25" t="s">
        <v>54</v>
      </c>
      <c r="J89" s="25">
        <v>8</v>
      </c>
      <c r="K89" s="25" t="s">
        <v>214</v>
      </c>
      <c r="L89" s="25" t="s">
        <v>215</v>
      </c>
      <c r="M89" s="25"/>
      <c r="N89" s="25"/>
      <c r="O89" s="25"/>
      <c r="P89" s="24">
        <v>0.47916666666666669</v>
      </c>
      <c r="Q89" s="24">
        <v>0.64583333333333337</v>
      </c>
      <c r="R89" s="24">
        <f t="shared" si="5"/>
        <v>0.16666666666666669</v>
      </c>
      <c r="S89" s="72"/>
    </row>
  </sheetData>
  <autoFilter ref="A2:S89" xr:uid="{C59E246A-3569-49CD-AA4C-225F7280BB46}">
    <filterColumn colId="3">
      <filters>
        <dateGroupItem year="2025" month="5" day="9" dateTimeGrouping="day"/>
        <dateGroupItem year="2025" month="5" day="13" dateTimeGrouping="day"/>
      </filters>
    </filterColumn>
  </autoFilter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622995-1CBD-4693-AA1D-BB9DC820D923}">
  <dimension ref="B4:F20"/>
  <sheetViews>
    <sheetView workbookViewId="0">
      <selection activeCell="C6" sqref="C5:C9"/>
    </sheetView>
  </sheetViews>
  <sheetFormatPr baseColWidth="10" defaultRowHeight="15" x14ac:dyDescent="0.25"/>
  <cols>
    <col min="2" max="2" width="21.42578125" bestFit="1" customWidth="1"/>
    <col min="3" max="3" width="36.140625" bestFit="1" customWidth="1"/>
    <col min="4" max="4" width="14.28515625" bestFit="1" customWidth="1"/>
    <col min="5" max="5" width="14.42578125" bestFit="1" customWidth="1"/>
    <col min="6" max="6" width="11.5703125" bestFit="1" customWidth="1"/>
  </cols>
  <sheetData>
    <row r="4" spans="2:6" x14ac:dyDescent="0.25">
      <c r="B4" s="119" t="s">
        <v>9</v>
      </c>
      <c r="C4" s="119" t="s">
        <v>32</v>
      </c>
      <c r="D4" s="119" t="s">
        <v>175</v>
      </c>
    </row>
    <row r="5" spans="2:6" x14ac:dyDescent="0.25">
      <c r="B5" s="25" t="s">
        <v>105</v>
      </c>
      <c r="C5" s="118" t="s">
        <v>174</v>
      </c>
      <c r="D5" s="120">
        <v>45777</v>
      </c>
      <c r="E5" t="s">
        <v>176</v>
      </c>
      <c r="F5" t="s">
        <v>178</v>
      </c>
    </row>
    <row r="6" spans="2:6" x14ac:dyDescent="0.25">
      <c r="B6" s="25" t="s">
        <v>105</v>
      </c>
      <c r="C6" t="s">
        <v>106</v>
      </c>
      <c r="D6" s="120">
        <v>45777</v>
      </c>
      <c r="E6" t="s">
        <v>176</v>
      </c>
      <c r="F6" t="s">
        <v>178</v>
      </c>
    </row>
    <row r="7" spans="2:6" x14ac:dyDescent="0.25">
      <c r="B7" s="25" t="s">
        <v>108</v>
      </c>
      <c r="C7" t="s">
        <v>109</v>
      </c>
      <c r="D7" s="120">
        <v>45777</v>
      </c>
      <c r="E7" t="s">
        <v>176</v>
      </c>
      <c r="F7" t="s">
        <v>177</v>
      </c>
    </row>
    <row r="8" spans="2:6" x14ac:dyDescent="0.25">
      <c r="B8" s="46" t="s">
        <v>107</v>
      </c>
      <c r="C8" t="s">
        <v>173</v>
      </c>
      <c r="D8" s="120">
        <v>45789</v>
      </c>
      <c r="E8" t="s">
        <v>176</v>
      </c>
    </row>
    <row r="9" spans="2:6" x14ac:dyDescent="0.25">
      <c r="B9" s="25" t="s">
        <v>181</v>
      </c>
      <c r="C9" t="s">
        <v>183</v>
      </c>
      <c r="D9" s="120">
        <v>45789</v>
      </c>
      <c r="E9" t="s">
        <v>176</v>
      </c>
    </row>
    <row r="12" spans="2:6" x14ac:dyDescent="0.25">
      <c r="B12" s="25"/>
    </row>
    <row r="16" spans="2:6" x14ac:dyDescent="0.25">
      <c r="C16">
        <f>400*5</f>
        <v>2000</v>
      </c>
    </row>
    <row r="19" spans="2:6" x14ac:dyDescent="0.25">
      <c r="B19" s="25" t="s">
        <v>105</v>
      </c>
      <c r="C19" s="118" t="s">
        <v>179</v>
      </c>
      <c r="D19" s="120">
        <v>45789</v>
      </c>
      <c r="E19" t="s">
        <v>176</v>
      </c>
      <c r="F19" t="s">
        <v>180</v>
      </c>
    </row>
    <row r="20" spans="2:6" x14ac:dyDescent="0.25">
      <c r="B20" s="25" t="s">
        <v>181</v>
      </c>
      <c r="C20" s="118" t="s">
        <v>182</v>
      </c>
      <c r="D20" s="120">
        <v>45789</v>
      </c>
      <c r="E20" t="s">
        <v>176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F9C0AE-D32E-4CA7-A875-2F2A27536002}">
  <sheetPr filterMode="1"/>
  <dimension ref="A1:R67"/>
  <sheetViews>
    <sheetView topLeftCell="C1" workbookViewId="0">
      <selection activeCell="L66" sqref="L66"/>
    </sheetView>
  </sheetViews>
  <sheetFormatPr baseColWidth="10" defaultRowHeight="15" x14ac:dyDescent="0.25"/>
  <cols>
    <col min="1" max="1" width="15.28515625" bestFit="1" customWidth="1"/>
    <col min="2" max="2" width="42.85546875" bestFit="1" customWidth="1"/>
    <col min="3" max="3" width="13.7109375" bestFit="1" customWidth="1"/>
    <col min="4" max="4" width="15.7109375" bestFit="1" customWidth="1"/>
    <col min="5" max="5" width="9.28515625" bestFit="1" customWidth="1"/>
    <col min="6" max="6" width="12.5703125" bestFit="1" customWidth="1"/>
    <col min="7" max="7" width="17.7109375" bestFit="1" customWidth="1"/>
    <col min="8" max="8" width="13.28515625" bestFit="1" customWidth="1"/>
    <col min="9" max="9" width="12.85546875" bestFit="1" customWidth="1"/>
    <col min="10" max="10" width="19.5703125" bestFit="1" customWidth="1"/>
    <col min="11" max="11" width="19.140625" bestFit="1" customWidth="1"/>
    <col min="12" max="12" width="19.28515625" bestFit="1" customWidth="1"/>
    <col min="13" max="14" width="15.42578125" bestFit="1" customWidth="1"/>
    <col min="15" max="15" width="14" bestFit="1" customWidth="1"/>
    <col min="16" max="16" width="14.140625" bestFit="1" customWidth="1"/>
    <col min="17" max="17" width="11.140625" bestFit="1" customWidth="1"/>
    <col min="18" max="18" width="16" bestFit="1" customWidth="1"/>
  </cols>
  <sheetData>
    <row r="1" spans="1:18" ht="30" x14ac:dyDescent="0.25">
      <c r="A1" s="64" t="s">
        <v>31</v>
      </c>
      <c r="B1" s="65" t="s">
        <v>32</v>
      </c>
      <c r="C1" s="66" t="s">
        <v>33</v>
      </c>
      <c r="D1" s="66" t="s">
        <v>34</v>
      </c>
      <c r="E1" s="67" t="s">
        <v>35</v>
      </c>
      <c r="F1" s="67" t="s">
        <v>36</v>
      </c>
      <c r="G1" s="65" t="s">
        <v>37</v>
      </c>
      <c r="H1" s="68" t="s">
        <v>38</v>
      </c>
      <c r="I1" s="69" t="s">
        <v>39</v>
      </c>
      <c r="J1" s="68" t="s">
        <v>40</v>
      </c>
      <c r="K1" s="65" t="s">
        <v>15</v>
      </c>
      <c r="L1" s="65" t="s">
        <v>15</v>
      </c>
      <c r="M1" s="65" t="s">
        <v>15</v>
      </c>
      <c r="N1" s="65" t="s">
        <v>15</v>
      </c>
      <c r="O1" s="70" t="s">
        <v>41</v>
      </c>
      <c r="P1" s="70" t="s">
        <v>42</v>
      </c>
      <c r="Q1" s="70" t="s">
        <v>18</v>
      </c>
      <c r="R1" s="66" t="s">
        <v>151</v>
      </c>
    </row>
    <row r="2" spans="1:18" hidden="1" x14ac:dyDescent="0.25">
      <c r="A2" s="71">
        <v>24246</v>
      </c>
      <c r="B2" s="25" t="s">
        <v>152</v>
      </c>
      <c r="C2" s="72">
        <v>45779</v>
      </c>
      <c r="D2" s="25"/>
      <c r="E2" s="25"/>
      <c r="F2" s="25"/>
      <c r="G2" s="25"/>
      <c r="H2" s="25" t="s">
        <v>54</v>
      </c>
      <c r="I2" s="25">
        <v>1</v>
      </c>
      <c r="J2" s="25" t="s">
        <v>51</v>
      </c>
      <c r="K2" s="25" t="s">
        <v>153</v>
      </c>
      <c r="L2" s="25" t="s">
        <v>77</v>
      </c>
      <c r="M2" s="25"/>
      <c r="N2" s="25"/>
      <c r="O2" s="24">
        <v>0.375</v>
      </c>
      <c r="P2" s="93"/>
      <c r="Q2" s="24">
        <f>+P2-O2</f>
        <v>-0.375</v>
      </c>
      <c r="R2" s="72"/>
    </row>
    <row r="3" spans="1:18" hidden="1" x14ac:dyDescent="0.25">
      <c r="A3" s="71">
        <v>24250</v>
      </c>
      <c r="B3" s="25" t="s">
        <v>152</v>
      </c>
      <c r="C3" s="72">
        <v>45779</v>
      </c>
      <c r="D3" s="25" t="s">
        <v>36</v>
      </c>
      <c r="E3" s="25">
        <v>9770</v>
      </c>
      <c r="F3" s="25"/>
      <c r="G3" s="25" t="s">
        <v>85</v>
      </c>
      <c r="H3" s="25" t="s">
        <v>55</v>
      </c>
      <c r="I3" s="25">
        <v>7</v>
      </c>
      <c r="J3" s="25" t="s">
        <v>51</v>
      </c>
      <c r="K3" s="117" t="s">
        <v>75</v>
      </c>
      <c r="L3" s="25"/>
      <c r="M3" s="25"/>
      <c r="N3" s="25"/>
      <c r="O3" s="24">
        <v>0.375</v>
      </c>
      <c r="P3" s="24">
        <v>0.4861111111111111</v>
      </c>
      <c r="Q3" s="24">
        <f t="shared" ref="Q3:Q66" si="0">+P3-O3</f>
        <v>0.1111111111111111</v>
      </c>
      <c r="R3" s="72" t="s">
        <v>151</v>
      </c>
    </row>
    <row r="4" spans="1:18" hidden="1" x14ac:dyDescent="0.25">
      <c r="A4" s="71">
        <v>25555</v>
      </c>
      <c r="B4" s="25" t="s">
        <v>47</v>
      </c>
      <c r="C4" s="72">
        <v>45780</v>
      </c>
      <c r="D4" s="25" t="s">
        <v>35</v>
      </c>
      <c r="E4" s="25">
        <v>15000</v>
      </c>
      <c r="F4" s="25"/>
      <c r="G4" s="25" t="s">
        <v>43</v>
      </c>
      <c r="H4" s="25" t="s">
        <v>44</v>
      </c>
      <c r="I4" s="25">
        <v>13</v>
      </c>
      <c r="J4" s="25" t="s">
        <v>68</v>
      </c>
      <c r="K4" s="25" t="s">
        <v>67</v>
      </c>
      <c r="L4" s="25"/>
      <c r="M4" s="25"/>
      <c r="N4" s="25"/>
      <c r="O4" s="24">
        <v>0.55208333333333337</v>
      </c>
      <c r="P4" s="24">
        <v>0.58333333333333337</v>
      </c>
      <c r="Q4" s="24">
        <f t="shared" si="0"/>
        <v>3.125E-2</v>
      </c>
      <c r="R4" s="72"/>
    </row>
    <row r="5" spans="1:18" x14ac:dyDescent="0.25">
      <c r="A5" s="71">
        <v>25565</v>
      </c>
      <c r="B5" s="25" t="s">
        <v>101</v>
      </c>
      <c r="C5" s="72">
        <v>45783</v>
      </c>
      <c r="D5" s="25" t="s">
        <v>35</v>
      </c>
      <c r="E5" s="25">
        <v>8000</v>
      </c>
      <c r="F5" s="25"/>
      <c r="G5" s="25" t="s">
        <v>43</v>
      </c>
      <c r="H5" s="25" t="s">
        <v>44</v>
      </c>
      <c r="I5" s="25">
        <v>13</v>
      </c>
      <c r="J5" s="25" t="s">
        <v>68</v>
      </c>
      <c r="K5" s="25"/>
      <c r="L5" s="25"/>
      <c r="M5" s="25"/>
      <c r="N5" s="25"/>
      <c r="O5" s="24">
        <v>0.37152777777777773</v>
      </c>
      <c r="P5" s="24">
        <v>0.41944444444444445</v>
      </c>
      <c r="Q5" s="24">
        <f t="shared" si="0"/>
        <v>4.7916666666666718E-2</v>
      </c>
      <c r="R5" s="72"/>
    </row>
    <row r="6" spans="1:18" hidden="1" x14ac:dyDescent="0.25">
      <c r="A6" s="71">
        <v>25582</v>
      </c>
      <c r="B6" s="25" t="s">
        <v>154</v>
      </c>
      <c r="C6" s="72">
        <v>45780</v>
      </c>
      <c r="D6" s="25" t="s">
        <v>36</v>
      </c>
      <c r="E6" s="25">
        <v>8600</v>
      </c>
      <c r="F6" s="25"/>
      <c r="G6" s="25" t="s">
        <v>49</v>
      </c>
      <c r="H6" s="25" t="s">
        <v>44</v>
      </c>
      <c r="I6" s="25">
        <v>13</v>
      </c>
      <c r="J6" s="25" t="s">
        <v>68</v>
      </c>
      <c r="K6" s="25" t="s">
        <v>67</v>
      </c>
      <c r="L6" s="25"/>
      <c r="M6" s="25"/>
      <c r="N6" s="25"/>
      <c r="O6" s="24">
        <v>0.34027777777777773</v>
      </c>
      <c r="P6" s="24">
        <v>0.35694444444444445</v>
      </c>
      <c r="Q6" s="24">
        <f t="shared" si="0"/>
        <v>1.6666666666666718E-2</v>
      </c>
      <c r="R6" s="72"/>
    </row>
    <row r="7" spans="1:18" hidden="1" x14ac:dyDescent="0.25">
      <c r="A7" s="71">
        <v>25591</v>
      </c>
      <c r="B7" s="25" t="s">
        <v>60</v>
      </c>
      <c r="C7" s="72">
        <v>45782</v>
      </c>
      <c r="D7" s="25" t="s">
        <v>35</v>
      </c>
      <c r="E7" s="25">
        <v>16780</v>
      </c>
      <c r="F7" s="25"/>
      <c r="G7" s="25" t="s">
        <v>45</v>
      </c>
      <c r="H7" s="25" t="s">
        <v>44</v>
      </c>
      <c r="I7" s="25">
        <v>6</v>
      </c>
      <c r="J7" s="25" t="s">
        <v>69</v>
      </c>
      <c r="K7" s="25"/>
      <c r="L7" s="25"/>
      <c r="M7" s="25"/>
      <c r="N7" s="25"/>
      <c r="O7" s="24">
        <v>0.59722222222222221</v>
      </c>
      <c r="P7" s="24">
        <v>0.7895833333333333</v>
      </c>
      <c r="Q7" s="24">
        <f t="shared" si="0"/>
        <v>0.19236111111111109</v>
      </c>
      <c r="R7" s="72"/>
    </row>
    <row r="8" spans="1:18" hidden="1" x14ac:dyDescent="0.25">
      <c r="A8" s="71">
        <v>25597</v>
      </c>
      <c r="B8" s="25" t="s">
        <v>47</v>
      </c>
      <c r="C8" s="72">
        <v>45780</v>
      </c>
      <c r="D8" s="25" t="s">
        <v>35</v>
      </c>
      <c r="E8" s="25">
        <v>15000</v>
      </c>
      <c r="F8" s="25"/>
      <c r="G8" s="25" t="s">
        <v>43</v>
      </c>
      <c r="H8" s="25" t="s">
        <v>44</v>
      </c>
      <c r="I8" s="25">
        <v>5</v>
      </c>
      <c r="J8" s="25" t="s">
        <v>61</v>
      </c>
      <c r="K8" s="25"/>
      <c r="L8" s="25"/>
      <c r="M8" s="25"/>
      <c r="N8" s="25"/>
      <c r="O8" s="24">
        <v>0.34375</v>
      </c>
      <c r="P8" s="24">
        <v>0.3666666666666667</v>
      </c>
      <c r="Q8" s="24">
        <f t="shared" si="0"/>
        <v>2.2916666666666696E-2</v>
      </c>
      <c r="R8" s="72"/>
    </row>
    <row r="9" spans="1:18" hidden="1" x14ac:dyDescent="0.25">
      <c r="A9" s="71">
        <v>25598</v>
      </c>
      <c r="B9" s="25" t="s">
        <v>65</v>
      </c>
      <c r="C9" s="72">
        <v>45782</v>
      </c>
      <c r="D9" s="25" t="s">
        <v>35</v>
      </c>
      <c r="E9" s="25">
        <v>15000</v>
      </c>
      <c r="F9" s="25"/>
      <c r="G9" s="25" t="s">
        <v>43</v>
      </c>
      <c r="H9" s="25" t="s">
        <v>44</v>
      </c>
      <c r="I9" s="25">
        <v>6</v>
      </c>
      <c r="J9" s="25" t="s">
        <v>68</v>
      </c>
      <c r="K9" s="25" t="s">
        <v>89</v>
      </c>
      <c r="L9" s="25"/>
      <c r="M9" s="25"/>
      <c r="N9" s="25"/>
      <c r="O9" s="24">
        <v>0.61111111111111105</v>
      </c>
      <c r="P9" s="24">
        <v>0.70833333333333337</v>
      </c>
      <c r="Q9" s="24">
        <f t="shared" si="0"/>
        <v>9.7222222222222321E-2</v>
      </c>
      <c r="R9" s="72"/>
    </row>
    <row r="10" spans="1:18" hidden="1" x14ac:dyDescent="0.25">
      <c r="A10" s="71">
        <v>25631</v>
      </c>
      <c r="B10" s="25" t="s">
        <v>50</v>
      </c>
      <c r="C10" s="72">
        <v>45779</v>
      </c>
      <c r="D10" s="25" t="s">
        <v>35</v>
      </c>
      <c r="E10" s="25">
        <v>15000</v>
      </c>
      <c r="F10" s="25"/>
      <c r="G10" s="25" t="s">
        <v>43</v>
      </c>
      <c r="H10" s="25" t="s">
        <v>44</v>
      </c>
      <c r="I10" s="25">
        <v>5</v>
      </c>
      <c r="J10" s="25" t="s">
        <v>46</v>
      </c>
      <c r="K10" s="25" t="s">
        <v>67</v>
      </c>
      <c r="L10" s="25"/>
      <c r="M10" s="25"/>
      <c r="N10" s="25"/>
      <c r="O10" s="24">
        <v>0.46875</v>
      </c>
      <c r="P10" s="24">
        <v>0.48749999999999999</v>
      </c>
      <c r="Q10" s="24">
        <f t="shared" si="0"/>
        <v>1.8749999999999989E-2</v>
      </c>
      <c r="R10" s="72"/>
    </row>
    <row r="11" spans="1:18" hidden="1" x14ac:dyDescent="0.25">
      <c r="A11" s="71">
        <v>25632</v>
      </c>
      <c r="B11" s="25" t="s">
        <v>52</v>
      </c>
      <c r="C11" s="72">
        <v>45779</v>
      </c>
      <c r="D11" s="25" t="s">
        <v>35</v>
      </c>
      <c r="E11" s="93"/>
      <c r="F11" s="25"/>
      <c r="G11" s="25" t="s">
        <v>43</v>
      </c>
      <c r="H11" s="25" t="s">
        <v>44</v>
      </c>
      <c r="I11" s="25">
        <v>5</v>
      </c>
      <c r="J11" s="25" t="s">
        <v>46</v>
      </c>
      <c r="K11" s="25" t="s">
        <v>67</v>
      </c>
      <c r="L11" s="25"/>
      <c r="M11" s="25"/>
      <c r="N11" s="25"/>
      <c r="O11" s="24">
        <v>0.53125</v>
      </c>
      <c r="P11" s="24">
        <v>0.55069444444444449</v>
      </c>
      <c r="Q11" s="24">
        <f t="shared" si="0"/>
        <v>1.9444444444444486E-2</v>
      </c>
      <c r="R11" s="72"/>
    </row>
    <row r="12" spans="1:18" hidden="1" x14ac:dyDescent="0.25">
      <c r="A12" s="71">
        <v>25633</v>
      </c>
      <c r="B12" s="25" t="s">
        <v>72</v>
      </c>
      <c r="C12" s="72">
        <v>45779</v>
      </c>
      <c r="D12" s="25" t="s">
        <v>35</v>
      </c>
      <c r="E12" s="25">
        <v>15000</v>
      </c>
      <c r="F12" s="25"/>
      <c r="G12" s="25" t="s">
        <v>43</v>
      </c>
      <c r="H12" s="25" t="s">
        <v>44</v>
      </c>
      <c r="I12" s="25">
        <v>3</v>
      </c>
      <c r="J12" s="25" t="s">
        <v>71</v>
      </c>
      <c r="K12" s="25"/>
      <c r="L12" s="25"/>
      <c r="M12" s="25"/>
      <c r="N12" s="25"/>
      <c r="O12" s="24">
        <v>0.64583333333333337</v>
      </c>
      <c r="P12" s="24">
        <v>0.67222222222222217</v>
      </c>
      <c r="Q12" s="24">
        <f t="shared" si="0"/>
        <v>2.6388888888888795E-2</v>
      </c>
      <c r="R12" s="72"/>
    </row>
    <row r="13" spans="1:18" hidden="1" x14ac:dyDescent="0.25">
      <c r="A13" s="71">
        <v>25634</v>
      </c>
      <c r="B13" s="25" t="s">
        <v>74</v>
      </c>
      <c r="C13" s="72">
        <v>45779</v>
      </c>
      <c r="D13" s="25" t="s">
        <v>35</v>
      </c>
      <c r="E13" s="25">
        <v>5000</v>
      </c>
      <c r="F13" s="25"/>
      <c r="G13" s="25" t="s">
        <v>43</v>
      </c>
      <c r="H13" s="25" t="s">
        <v>44</v>
      </c>
      <c r="I13" s="25">
        <v>3</v>
      </c>
      <c r="J13" s="25" t="s">
        <v>71</v>
      </c>
      <c r="K13" s="25"/>
      <c r="L13" s="25"/>
      <c r="M13" s="25"/>
      <c r="N13" s="25"/>
      <c r="O13" s="24">
        <v>0.25694444444444448</v>
      </c>
      <c r="P13" s="24">
        <v>0.27777777777777779</v>
      </c>
      <c r="Q13" s="24">
        <f t="shared" si="0"/>
        <v>2.0833333333333315E-2</v>
      </c>
      <c r="R13" s="72"/>
    </row>
    <row r="14" spans="1:18" hidden="1" x14ac:dyDescent="0.25">
      <c r="A14" s="71">
        <v>25635</v>
      </c>
      <c r="B14" s="25" t="s">
        <v>65</v>
      </c>
      <c r="C14" s="72">
        <v>45779</v>
      </c>
      <c r="D14" s="25" t="s">
        <v>35</v>
      </c>
      <c r="E14" s="25">
        <v>15000</v>
      </c>
      <c r="F14" s="25"/>
      <c r="G14" s="25" t="s">
        <v>43</v>
      </c>
      <c r="H14" s="25" t="s">
        <v>44</v>
      </c>
      <c r="I14" s="25">
        <v>6</v>
      </c>
      <c r="J14" s="25" t="s">
        <v>69</v>
      </c>
      <c r="K14" s="25"/>
      <c r="L14" s="25"/>
      <c r="M14" s="25"/>
      <c r="N14" s="25"/>
      <c r="O14" s="24">
        <v>0.56944444444444442</v>
      </c>
      <c r="P14" s="24">
        <v>0.58680555555555558</v>
      </c>
      <c r="Q14" s="24">
        <f t="shared" si="0"/>
        <v>1.736111111111116E-2</v>
      </c>
      <c r="R14" s="72"/>
    </row>
    <row r="15" spans="1:18" hidden="1" x14ac:dyDescent="0.25">
      <c r="A15" s="71" t="s">
        <v>155</v>
      </c>
      <c r="B15" s="25" t="s">
        <v>101</v>
      </c>
      <c r="C15" s="72">
        <v>45779</v>
      </c>
      <c r="D15" s="25" t="s">
        <v>35</v>
      </c>
      <c r="E15" s="25">
        <v>6000</v>
      </c>
      <c r="F15" s="25"/>
      <c r="G15" s="25" t="s">
        <v>43</v>
      </c>
      <c r="H15" s="25" t="s">
        <v>44</v>
      </c>
      <c r="I15" s="25">
        <v>5</v>
      </c>
      <c r="J15" s="25" t="s">
        <v>46</v>
      </c>
      <c r="K15" s="25" t="s">
        <v>67</v>
      </c>
      <c r="L15" s="25"/>
      <c r="M15" s="25"/>
      <c r="N15" s="25"/>
      <c r="O15" s="24">
        <v>0.3611111111111111</v>
      </c>
      <c r="P15" s="24">
        <v>0.3888888888888889</v>
      </c>
      <c r="Q15" s="24">
        <f t="shared" si="0"/>
        <v>2.777777777777779E-2</v>
      </c>
      <c r="R15" s="72"/>
    </row>
    <row r="16" spans="1:18" hidden="1" x14ac:dyDescent="0.25">
      <c r="A16" s="71">
        <v>25636</v>
      </c>
      <c r="B16" s="25" t="s">
        <v>47</v>
      </c>
      <c r="C16" s="72">
        <v>45779</v>
      </c>
      <c r="D16" s="25" t="s">
        <v>35</v>
      </c>
      <c r="E16" s="25">
        <v>15000</v>
      </c>
      <c r="F16" s="25"/>
      <c r="G16" s="25" t="s">
        <v>43</v>
      </c>
      <c r="H16" s="25" t="s">
        <v>44</v>
      </c>
      <c r="I16" s="25">
        <v>3</v>
      </c>
      <c r="J16" s="25" t="s">
        <v>71</v>
      </c>
      <c r="K16" s="25"/>
      <c r="L16" s="25"/>
      <c r="M16" s="25"/>
      <c r="N16" s="25"/>
      <c r="O16" s="24">
        <v>0.33333333333333331</v>
      </c>
      <c r="P16" s="24">
        <v>0.3611111111111111</v>
      </c>
      <c r="Q16" s="24">
        <f t="shared" si="0"/>
        <v>2.777777777777779E-2</v>
      </c>
      <c r="R16" s="72"/>
    </row>
    <row r="17" spans="1:18" hidden="1" x14ac:dyDescent="0.25">
      <c r="A17" s="71">
        <v>25637</v>
      </c>
      <c r="B17" s="25" t="s">
        <v>47</v>
      </c>
      <c r="C17" s="72">
        <v>45779</v>
      </c>
      <c r="D17" s="25" t="s">
        <v>35</v>
      </c>
      <c r="E17" s="25">
        <v>15000</v>
      </c>
      <c r="F17" s="25"/>
      <c r="G17" s="25" t="s">
        <v>43</v>
      </c>
      <c r="H17" s="25" t="s">
        <v>44</v>
      </c>
      <c r="I17" s="25">
        <v>3</v>
      </c>
      <c r="J17" s="25" t="s">
        <v>71</v>
      </c>
      <c r="K17" s="25"/>
      <c r="L17" s="25"/>
      <c r="M17" s="25"/>
      <c r="N17" s="25"/>
      <c r="O17" s="24">
        <v>0.47916666666666669</v>
      </c>
      <c r="P17" s="24">
        <v>0.5</v>
      </c>
      <c r="Q17" s="24">
        <f t="shared" si="0"/>
        <v>2.0833333333333315E-2</v>
      </c>
      <c r="R17" s="72"/>
    </row>
    <row r="18" spans="1:18" hidden="1" x14ac:dyDescent="0.25">
      <c r="A18" s="71">
        <v>25639</v>
      </c>
      <c r="B18" s="25" t="s">
        <v>65</v>
      </c>
      <c r="C18" s="72">
        <v>45779</v>
      </c>
      <c r="D18" s="25" t="s">
        <v>35</v>
      </c>
      <c r="E18" s="25">
        <v>15000</v>
      </c>
      <c r="F18" s="25"/>
      <c r="G18" s="25" t="s">
        <v>43</v>
      </c>
      <c r="H18" s="25" t="s">
        <v>44</v>
      </c>
      <c r="I18" s="25">
        <v>6</v>
      </c>
      <c r="J18" s="25" t="s">
        <v>69</v>
      </c>
      <c r="K18" s="25"/>
      <c r="L18" s="25"/>
      <c r="M18" s="25"/>
      <c r="N18" s="25"/>
      <c r="O18" s="24">
        <v>0.66666666666666663</v>
      </c>
      <c r="P18" s="24">
        <v>0.73611111111111116</v>
      </c>
      <c r="Q18" s="24">
        <f t="shared" si="0"/>
        <v>6.9444444444444531E-2</v>
      </c>
      <c r="R18" s="72"/>
    </row>
    <row r="19" spans="1:18" hidden="1" x14ac:dyDescent="0.25">
      <c r="A19" s="71">
        <v>25640</v>
      </c>
      <c r="B19" s="25" t="s">
        <v>52</v>
      </c>
      <c r="C19" s="72">
        <v>45779</v>
      </c>
      <c r="D19" s="25" t="s">
        <v>35</v>
      </c>
      <c r="E19" s="25">
        <v>10000</v>
      </c>
      <c r="F19" s="25"/>
      <c r="G19" s="25" t="s">
        <v>43</v>
      </c>
      <c r="H19" s="25" t="s">
        <v>44</v>
      </c>
      <c r="I19" s="25">
        <v>5</v>
      </c>
      <c r="J19" s="25" t="s">
        <v>46</v>
      </c>
      <c r="K19" s="25" t="s">
        <v>67</v>
      </c>
      <c r="L19" s="25"/>
      <c r="M19" s="25"/>
      <c r="N19" s="25"/>
      <c r="O19" s="24">
        <v>0.58680555555555558</v>
      </c>
      <c r="P19" s="24">
        <v>0.60416666666666663</v>
      </c>
      <c r="Q19" s="24">
        <f t="shared" si="0"/>
        <v>1.7361111111111049E-2</v>
      </c>
      <c r="R19" s="72"/>
    </row>
    <row r="20" spans="1:18" hidden="1" x14ac:dyDescent="0.25">
      <c r="A20" s="71">
        <v>25641</v>
      </c>
      <c r="B20" s="25" t="s">
        <v>157</v>
      </c>
      <c r="C20" s="72">
        <v>45779</v>
      </c>
      <c r="D20" s="25"/>
      <c r="E20" s="25"/>
      <c r="F20" s="25"/>
      <c r="G20" s="25"/>
      <c r="H20" s="25" t="s">
        <v>158</v>
      </c>
      <c r="I20" s="93"/>
      <c r="J20" s="25" t="s">
        <v>61</v>
      </c>
      <c r="K20" s="25" t="s">
        <v>159</v>
      </c>
      <c r="L20" s="25"/>
      <c r="M20" s="25"/>
      <c r="N20" s="25"/>
      <c r="O20" s="24">
        <v>0.55277777777777781</v>
      </c>
      <c r="P20" s="24">
        <v>0.6875</v>
      </c>
      <c r="Q20" s="24">
        <f t="shared" si="0"/>
        <v>0.13472222222222219</v>
      </c>
      <c r="R20" s="72"/>
    </row>
    <row r="21" spans="1:18" hidden="1" x14ac:dyDescent="0.25">
      <c r="A21" s="71" t="s">
        <v>156</v>
      </c>
      <c r="B21" s="25" t="s">
        <v>160</v>
      </c>
      <c r="C21" s="72">
        <v>45779</v>
      </c>
      <c r="D21" s="25" t="s">
        <v>35</v>
      </c>
      <c r="E21" s="25">
        <v>7000</v>
      </c>
      <c r="F21" s="25"/>
      <c r="G21" s="25" t="s">
        <v>43</v>
      </c>
      <c r="H21" s="25" t="s">
        <v>44</v>
      </c>
      <c r="I21" s="25">
        <v>5</v>
      </c>
      <c r="J21" s="25" t="s">
        <v>46</v>
      </c>
      <c r="K21" s="25" t="s">
        <v>67</v>
      </c>
      <c r="L21" s="25"/>
      <c r="M21" s="25"/>
      <c r="N21" s="25"/>
      <c r="O21" s="24">
        <v>0.40277777777777773</v>
      </c>
      <c r="P21" s="24">
        <v>0.41250000000000003</v>
      </c>
      <c r="Q21" s="24">
        <f t="shared" si="0"/>
        <v>9.7222222222222987E-3</v>
      </c>
      <c r="R21" s="72"/>
    </row>
    <row r="22" spans="1:18" hidden="1" x14ac:dyDescent="0.25">
      <c r="A22" s="71">
        <v>25643</v>
      </c>
      <c r="B22" s="25" t="s">
        <v>60</v>
      </c>
      <c r="C22" s="72">
        <v>45779</v>
      </c>
      <c r="D22" s="25" t="s">
        <v>35</v>
      </c>
      <c r="E22" s="25">
        <v>16640</v>
      </c>
      <c r="F22" s="25"/>
      <c r="G22" s="25" t="s">
        <v>45</v>
      </c>
      <c r="H22" s="25" t="s">
        <v>44</v>
      </c>
      <c r="I22" s="25">
        <v>6</v>
      </c>
      <c r="J22" s="25" t="s">
        <v>69</v>
      </c>
      <c r="K22" s="25"/>
      <c r="L22" s="25"/>
      <c r="M22" s="25"/>
      <c r="N22" s="25"/>
      <c r="O22" s="24">
        <v>0.35486111111111113</v>
      </c>
      <c r="P22" s="24">
        <v>0.375</v>
      </c>
      <c r="Q22" s="24">
        <f t="shared" si="0"/>
        <v>2.0138888888888873E-2</v>
      </c>
      <c r="R22" s="72"/>
    </row>
    <row r="23" spans="1:18" hidden="1" x14ac:dyDescent="0.25">
      <c r="A23" s="71">
        <v>25644</v>
      </c>
      <c r="B23" s="25" t="s">
        <v>60</v>
      </c>
      <c r="C23" s="72">
        <v>45779</v>
      </c>
      <c r="D23" s="25" t="s">
        <v>35</v>
      </c>
      <c r="E23" s="25">
        <v>17220</v>
      </c>
      <c r="F23" s="25"/>
      <c r="G23" s="25" t="s">
        <v>45</v>
      </c>
      <c r="H23" s="25" t="s">
        <v>44</v>
      </c>
      <c r="I23" s="25">
        <v>6</v>
      </c>
      <c r="J23" s="25" t="s">
        <v>69</v>
      </c>
      <c r="K23" s="25"/>
      <c r="L23" s="25"/>
      <c r="M23" s="25"/>
      <c r="N23" s="25"/>
      <c r="O23" s="24">
        <v>0.45555555555555555</v>
      </c>
      <c r="P23" s="24">
        <v>0.48055555555555557</v>
      </c>
      <c r="Q23" s="24">
        <f t="shared" si="0"/>
        <v>2.5000000000000022E-2</v>
      </c>
      <c r="R23" s="72"/>
    </row>
    <row r="24" spans="1:18" hidden="1" x14ac:dyDescent="0.25">
      <c r="A24" s="71">
        <v>25645</v>
      </c>
      <c r="B24" s="25" t="s">
        <v>161</v>
      </c>
      <c r="C24" s="72">
        <v>45779</v>
      </c>
      <c r="D24" s="25" t="s">
        <v>162</v>
      </c>
      <c r="E24" s="25">
        <v>12510</v>
      </c>
      <c r="F24" s="25"/>
      <c r="G24" s="25" t="s">
        <v>83</v>
      </c>
      <c r="H24" s="25" t="s">
        <v>55</v>
      </c>
      <c r="I24" s="25">
        <v>2</v>
      </c>
      <c r="J24" s="25" t="s">
        <v>68</v>
      </c>
      <c r="K24" s="25" t="s">
        <v>89</v>
      </c>
      <c r="L24" s="25" t="s">
        <v>163</v>
      </c>
      <c r="M24" s="25"/>
      <c r="N24" s="25"/>
      <c r="O24" s="24">
        <v>0.43055555555555558</v>
      </c>
      <c r="P24" s="24">
        <v>0.53125</v>
      </c>
      <c r="Q24" s="24">
        <f t="shared" si="0"/>
        <v>0.10069444444444442</v>
      </c>
      <c r="R24" s="72"/>
    </row>
    <row r="25" spans="1:18" hidden="1" x14ac:dyDescent="0.25">
      <c r="A25" s="71">
        <v>25646</v>
      </c>
      <c r="B25" s="25" t="s">
        <v>152</v>
      </c>
      <c r="C25" s="72">
        <v>45779</v>
      </c>
      <c r="D25" s="25" t="s">
        <v>36</v>
      </c>
      <c r="E25" s="25">
        <v>3400</v>
      </c>
      <c r="F25" s="25"/>
      <c r="G25" s="25" t="s">
        <v>85</v>
      </c>
      <c r="H25" s="25" t="s">
        <v>55</v>
      </c>
      <c r="I25" s="25">
        <v>7</v>
      </c>
      <c r="J25" s="25" t="s">
        <v>56</v>
      </c>
      <c r="K25" s="117" t="s">
        <v>75</v>
      </c>
      <c r="L25" s="25"/>
      <c r="M25" s="25"/>
      <c r="N25" s="25"/>
      <c r="O25" s="24">
        <v>0.50694444444444442</v>
      </c>
      <c r="P25" s="24">
        <v>0.58333333333333337</v>
      </c>
      <c r="Q25" s="24">
        <f t="shared" si="0"/>
        <v>7.6388888888888951E-2</v>
      </c>
      <c r="R25" s="72" t="s">
        <v>151</v>
      </c>
    </row>
    <row r="26" spans="1:18" hidden="1" x14ac:dyDescent="0.25">
      <c r="A26" s="71">
        <v>25647</v>
      </c>
      <c r="B26" s="25" t="s">
        <v>50</v>
      </c>
      <c r="C26" s="72">
        <v>45780</v>
      </c>
      <c r="D26" s="25" t="s">
        <v>35</v>
      </c>
      <c r="E26" s="25">
        <v>15000</v>
      </c>
      <c r="F26" s="25"/>
      <c r="G26" s="25" t="s">
        <v>43</v>
      </c>
      <c r="H26" s="25" t="s">
        <v>44</v>
      </c>
      <c r="I26" s="25">
        <v>5</v>
      </c>
      <c r="J26" s="25" t="s">
        <v>61</v>
      </c>
      <c r="K26" s="25" t="s">
        <v>70</v>
      </c>
      <c r="L26" s="25"/>
      <c r="M26" s="25"/>
      <c r="N26" s="25"/>
      <c r="O26" s="24">
        <v>0.60416666666666663</v>
      </c>
      <c r="P26" s="24">
        <v>0.625</v>
      </c>
      <c r="Q26" s="24">
        <f t="shared" si="0"/>
        <v>2.083333333333337E-2</v>
      </c>
      <c r="R26" s="72"/>
    </row>
    <row r="27" spans="1:18" hidden="1" x14ac:dyDescent="0.25">
      <c r="A27" s="71">
        <v>25648</v>
      </c>
      <c r="B27" s="25" t="s">
        <v>164</v>
      </c>
      <c r="C27" s="72">
        <v>45780</v>
      </c>
      <c r="D27" s="25" t="s">
        <v>35</v>
      </c>
      <c r="E27" s="25">
        <v>15000</v>
      </c>
      <c r="F27" s="25"/>
      <c r="G27" s="25" t="s">
        <v>43</v>
      </c>
      <c r="H27" s="25" t="s">
        <v>44</v>
      </c>
      <c r="I27" s="25">
        <v>5</v>
      </c>
      <c r="J27" s="25" t="s">
        <v>61</v>
      </c>
      <c r="K27" s="25" t="s">
        <v>70</v>
      </c>
      <c r="L27" s="25"/>
      <c r="M27" s="25"/>
      <c r="N27" s="25"/>
      <c r="O27" s="24">
        <v>0.53125</v>
      </c>
      <c r="P27" s="24">
        <v>0.5541666666666667</v>
      </c>
      <c r="Q27" s="24">
        <f t="shared" si="0"/>
        <v>2.2916666666666696E-2</v>
      </c>
      <c r="R27" s="72"/>
    </row>
    <row r="28" spans="1:18" hidden="1" x14ac:dyDescent="0.25">
      <c r="A28" s="71">
        <v>25649</v>
      </c>
      <c r="B28" s="25" t="s">
        <v>164</v>
      </c>
      <c r="C28" s="72">
        <v>45780</v>
      </c>
      <c r="D28" s="25" t="s">
        <v>35</v>
      </c>
      <c r="E28" s="25">
        <v>15000</v>
      </c>
      <c r="F28" s="25"/>
      <c r="G28" s="25" t="s">
        <v>43</v>
      </c>
      <c r="H28" s="25" t="s">
        <v>44</v>
      </c>
      <c r="I28" s="25">
        <v>5</v>
      </c>
      <c r="J28" s="25" t="s">
        <v>61</v>
      </c>
      <c r="K28" s="25" t="s">
        <v>70</v>
      </c>
      <c r="L28" s="25"/>
      <c r="M28" s="25"/>
      <c r="N28" s="25"/>
      <c r="O28" s="24">
        <v>0.43055555555555558</v>
      </c>
      <c r="P28" s="24">
        <v>0.46249999999999997</v>
      </c>
      <c r="Q28" s="24">
        <f t="shared" si="0"/>
        <v>3.1944444444444386E-2</v>
      </c>
      <c r="R28" s="72"/>
    </row>
    <row r="29" spans="1:18" hidden="1" x14ac:dyDescent="0.25">
      <c r="A29" s="71">
        <v>25650</v>
      </c>
      <c r="B29" s="25" t="s">
        <v>57</v>
      </c>
      <c r="C29" s="72">
        <v>45780</v>
      </c>
      <c r="D29" s="25" t="s">
        <v>35</v>
      </c>
      <c r="E29" s="25">
        <v>15000</v>
      </c>
      <c r="F29" s="25"/>
      <c r="G29" s="25" t="s">
        <v>43</v>
      </c>
      <c r="H29" s="25" t="s">
        <v>44</v>
      </c>
      <c r="I29" s="25">
        <v>13</v>
      </c>
      <c r="J29" s="25" t="s">
        <v>68</v>
      </c>
      <c r="K29" s="25" t="s">
        <v>67</v>
      </c>
      <c r="L29" s="25"/>
      <c r="M29" s="25"/>
      <c r="N29" s="25"/>
      <c r="O29" s="24">
        <v>0.42708333333333331</v>
      </c>
      <c r="P29" s="24">
        <v>0.46527777777777773</v>
      </c>
      <c r="Q29" s="24">
        <f t="shared" si="0"/>
        <v>3.819444444444442E-2</v>
      </c>
      <c r="R29" s="72"/>
    </row>
    <row r="30" spans="1:18" hidden="1" x14ac:dyDescent="0.25">
      <c r="A30" s="71">
        <v>25651</v>
      </c>
      <c r="B30" s="25" t="s">
        <v>91</v>
      </c>
      <c r="C30" s="72">
        <v>45780</v>
      </c>
      <c r="D30" s="25"/>
      <c r="E30" s="25"/>
      <c r="F30" s="25"/>
      <c r="G30" s="25"/>
      <c r="H30" s="25" t="s">
        <v>55</v>
      </c>
      <c r="I30" s="25">
        <v>7</v>
      </c>
      <c r="J30" s="25" t="s">
        <v>56</v>
      </c>
      <c r="K30" s="117" t="s">
        <v>165</v>
      </c>
      <c r="L30" s="25" t="s">
        <v>166</v>
      </c>
      <c r="M30" s="25"/>
      <c r="N30" s="25"/>
      <c r="O30" s="24">
        <v>0.375</v>
      </c>
      <c r="P30" s="24">
        <v>0.58333333333333337</v>
      </c>
      <c r="Q30" s="24">
        <f t="shared" si="0"/>
        <v>0.20833333333333337</v>
      </c>
      <c r="R30" s="72" t="s">
        <v>151</v>
      </c>
    </row>
    <row r="31" spans="1:18" hidden="1" x14ac:dyDescent="0.25">
      <c r="A31" s="71">
        <v>25652</v>
      </c>
      <c r="B31" s="25" t="s">
        <v>167</v>
      </c>
      <c r="C31" s="72">
        <v>45780</v>
      </c>
      <c r="D31" s="25" t="s">
        <v>36</v>
      </c>
      <c r="E31" s="25">
        <v>10790</v>
      </c>
      <c r="F31" s="25"/>
      <c r="G31" s="25" t="s">
        <v>168</v>
      </c>
      <c r="H31" s="25" t="s">
        <v>55</v>
      </c>
      <c r="I31" s="25">
        <v>2</v>
      </c>
      <c r="J31" s="25" t="s">
        <v>51</v>
      </c>
      <c r="K31" s="25" t="s">
        <v>77</v>
      </c>
      <c r="L31" s="25" t="s">
        <v>78</v>
      </c>
      <c r="M31" s="25"/>
      <c r="N31" s="25"/>
      <c r="O31" s="24">
        <v>0.35416666666666669</v>
      </c>
      <c r="P31" s="93"/>
      <c r="Q31" s="24">
        <f t="shared" si="0"/>
        <v>-0.35416666666666669</v>
      </c>
      <c r="R31" s="72"/>
    </row>
    <row r="32" spans="1:18" hidden="1" x14ac:dyDescent="0.25">
      <c r="A32" s="71">
        <v>25653</v>
      </c>
      <c r="B32" s="25" t="s">
        <v>169</v>
      </c>
      <c r="C32" s="72">
        <v>45781</v>
      </c>
      <c r="D32" s="25"/>
      <c r="E32" s="25"/>
      <c r="F32" s="25"/>
      <c r="G32" s="25"/>
      <c r="H32" s="25" t="s">
        <v>54</v>
      </c>
      <c r="I32" s="25">
        <v>1</v>
      </c>
      <c r="J32" s="25" t="s">
        <v>51</v>
      </c>
      <c r="K32" s="25" t="s">
        <v>70</v>
      </c>
      <c r="L32" s="25"/>
      <c r="M32" s="25"/>
      <c r="N32" s="25"/>
      <c r="O32" s="24">
        <v>0.35416666666666669</v>
      </c>
      <c r="P32" s="24">
        <v>0.4465277777777778</v>
      </c>
      <c r="Q32" s="24">
        <f t="shared" si="0"/>
        <v>9.2361111111111116E-2</v>
      </c>
      <c r="R32" s="72"/>
    </row>
    <row r="33" spans="1:18" hidden="1" x14ac:dyDescent="0.25">
      <c r="A33" s="71">
        <v>25654</v>
      </c>
      <c r="B33" s="25" t="s">
        <v>102</v>
      </c>
      <c r="C33" s="72">
        <v>45781</v>
      </c>
      <c r="D33" s="25"/>
      <c r="E33" s="25"/>
      <c r="F33" s="25"/>
      <c r="G33" s="25"/>
      <c r="H33" s="25" t="s">
        <v>55</v>
      </c>
      <c r="I33" s="25">
        <v>7</v>
      </c>
      <c r="J33" s="25" t="s">
        <v>56</v>
      </c>
      <c r="K33" s="25" t="s">
        <v>81</v>
      </c>
      <c r="L33" s="25" t="s">
        <v>67</v>
      </c>
      <c r="M33" s="25" t="s">
        <v>78</v>
      </c>
      <c r="N33" s="25" t="s">
        <v>77</v>
      </c>
      <c r="O33" s="24">
        <v>0.33333333333333331</v>
      </c>
      <c r="P33" s="24">
        <v>0.66666666666666663</v>
      </c>
      <c r="Q33" s="24">
        <f t="shared" si="0"/>
        <v>0.33333333333333331</v>
      </c>
      <c r="R33" s="72"/>
    </row>
    <row r="34" spans="1:18" hidden="1" x14ac:dyDescent="0.25">
      <c r="A34" s="71">
        <v>25655</v>
      </c>
      <c r="B34" s="25" t="s">
        <v>60</v>
      </c>
      <c r="C34" s="72">
        <v>45782</v>
      </c>
      <c r="D34" s="25" t="s">
        <v>35</v>
      </c>
      <c r="E34" s="25">
        <v>16750</v>
      </c>
      <c r="F34" s="25"/>
      <c r="G34" s="25" t="s">
        <v>45</v>
      </c>
      <c r="H34" s="25" t="s">
        <v>44</v>
      </c>
      <c r="I34" s="25">
        <v>6</v>
      </c>
      <c r="J34" s="25" t="s">
        <v>69</v>
      </c>
      <c r="K34" s="25"/>
      <c r="L34" s="25"/>
      <c r="M34" s="25"/>
      <c r="N34" s="25"/>
      <c r="O34" s="24">
        <v>0.38680555555555557</v>
      </c>
      <c r="P34" s="24">
        <v>0.41805555555555557</v>
      </c>
      <c r="Q34" s="24">
        <f t="shared" si="0"/>
        <v>3.125E-2</v>
      </c>
      <c r="R34" s="72"/>
    </row>
    <row r="35" spans="1:18" hidden="1" x14ac:dyDescent="0.25">
      <c r="A35" s="71">
        <v>25656</v>
      </c>
      <c r="B35" s="25" t="s">
        <v>60</v>
      </c>
      <c r="C35" s="72">
        <v>45782</v>
      </c>
      <c r="D35" s="25" t="s">
        <v>35</v>
      </c>
      <c r="E35" s="25">
        <v>16730</v>
      </c>
      <c r="F35" s="25"/>
      <c r="G35" s="25" t="s">
        <v>45</v>
      </c>
      <c r="H35" s="25" t="s">
        <v>44</v>
      </c>
      <c r="I35" s="25">
        <v>6</v>
      </c>
      <c r="J35" s="25" t="s">
        <v>69</v>
      </c>
      <c r="K35" s="25"/>
      <c r="L35" s="25"/>
      <c r="M35" s="25"/>
      <c r="N35" s="25"/>
      <c r="O35" s="24">
        <v>0.52777777777777779</v>
      </c>
      <c r="P35" s="24">
        <v>0.55555555555555558</v>
      </c>
      <c r="Q35" s="24">
        <f t="shared" si="0"/>
        <v>2.777777777777779E-2</v>
      </c>
      <c r="R35" s="72"/>
    </row>
    <row r="36" spans="1:18" x14ac:dyDescent="0.25">
      <c r="A36" s="71">
        <v>25657</v>
      </c>
      <c r="B36" s="25" t="s">
        <v>60</v>
      </c>
      <c r="C36" s="72">
        <v>45783</v>
      </c>
      <c r="D36" s="25" t="s">
        <v>35</v>
      </c>
      <c r="E36" s="25">
        <v>17010</v>
      </c>
      <c r="F36" s="25"/>
      <c r="G36" s="25" t="s">
        <v>45</v>
      </c>
      <c r="H36" s="25" t="s">
        <v>44</v>
      </c>
      <c r="I36" s="25">
        <v>6</v>
      </c>
      <c r="J36" s="25" t="s">
        <v>69</v>
      </c>
      <c r="K36" s="25"/>
      <c r="L36" s="25"/>
      <c r="M36" s="25"/>
      <c r="N36" s="25"/>
      <c r="O36" s="24">
        <v>0.2638888888888889</v>
      </c>
      <c r="P36" s="24">
        <v>0.28819444444444448</v>
      </c>
      <c r="Q36" s="24">
        <f t="shared" si="0"/>
        <v>2.430555555555558E-2</v>
      </c>
      <c r="R36" s="72"/>
    </row>
    <row r="37" spans="1:18" x14ac:dyDescent="0.25">
      <c r="A37" s="71">
        <v>25658</v>
      </c>
      <c r="B37" s="25" t="s">
        <v>60</v>
      </c>
      <c r="C37" s="72">
        <v>45783</v>
      </c>
      <c r="D37" s="25" t="s">
        <v>35</v>
      </c>
      <c r="E37" s="25">
        <v>16550</v>
      </c>
      <c r="F37" s="25"/>
      <c r="G37" s="25" t="s">
        <v>45</v>
      </c>
      <c r="H37" s="25" t="s">
        <v>44</v>
      </c>
      <c r="I37" s="25">
        <v>6</v>
      </c>
      <c r="J37" s="25" t="s">
        <v>69</v>
      </c>
      <c r="K37" s="25"/>
      <c r="L37" s="25"/>
      <c r="M37" s="25"/>
      <c r="N37" s="25"/>
      <c r="O37" s="24">
        <v>0.40486111111111112</v>
      </c>
      <c r="P37" s="24">
        <v>0.4284722222222222</v>
      </c>
      <c r="Q37" s="24">
        <f t="shared" si="0"/>
        <v>2.3611111111111083E-2</v>
      </c>
      <c r="R37" s="72"/>
    </row>
    <row r="38" spans="1:18" x14ac:dyDescent="0.25">
      <c r="A38" s="71">
        <v>25659</v>
      </c>
      <c r="B38" s="25" t="s">
        <v>60</v>
      </c>
      <c r="C38" s="72">
        <v>45783</v>
      </c>
      <c r="D38" s="25" t="s">
        <v>35</v>
      </c>
      <c r="E38" s="25">
        <v>17500</v>
      </c>
      <c r="F38" s="25"/>
      <c r="G38" s="25" t="s">
        <v>45</v>
      </c>
      <c r="H38" s="25" t="s">
        <v>44</v>
      </c>
      <c r="I38" s="25">
        <v>6</v>
      </c>
      <c r="J38" s="25" t="s">
        <v>69</v>
      </c>
      <c r="K38" s="25"/>
      <c r="L38" s="25"/>
      <c r="M38" s="25"/>
      <c r="N38" s="25"/>
      <c r="O38" s="24">
        <v>0.52916666666666667</v>
      </c>
      <c r="P38" s="24">
        <v>0.5541666666666667</v>
      </c>
      <c r="Q38" s="24">
        <f t="shared" si="0"/>
        <v>2.5000000000000022E-2</v>
      </c>
      <c r="R38" s="72"/>
    </row>
    <row r="39" spans="1:18" hidden="1" x14ac:dyDescent="0.25">
      <c r="A39" s="71">
        <v>25660</v>
      </c>
      <c r="B39" s="25" t="s">
        <v>50</v>
      </c>
      <c r="C39" s="72">
        <v>45782</v>
      </c>
      <c r="D39" s="25" t="s">
        <v>35</v>
      </c>
      <c r="E39" s="25">
        <v>5000</v>
      </c>
      <c r="F39" s="25"/>
      <c r="G39" s="25" t="s">
        <v>43</v>
      </c>
      <c r="H39" s="25" t="s">
        <v>44</v>
      </c>
      <c r="I39" s="25">
        <v>5</v>
      </c>
      <c r="J39" s="25" t="s">
        <v>46</v>
      </c>
      <c r="K39" s="25" t="s">
        <v>77</v>
      </c>
      <c r="L39" s="25"/>
      <c r="M39" s="25"/>
      <c r="N39" s="25"/>
      <c r="O39" s="24">
        <v>0.66319444444444442</v>
      </c>
      <c r="P39" s="24">
        <v>0.67013888888888884</v>
      </c>
      <c r="Q39" s="24">
        <f t="shared" si="0"/>
        <v>6.9444444444444198E-3</v>
      </c>
      <c r="R39" s="72"/>
    </row>
    <row r="40" spans="1:18" hidden="1" x14ac:dyDescent="0.25">
      <c r="A40" s="71">
        <v>25661</v>
      </c>
      <c r="B40" s="25" t="s">
        <v>52</v>
      </c>
      <c r="C40" s="72">
        <v>45782</v>
      </c>
      <c r="D40" s="25" t="s">
        <v>35</v>
      </c>
      <c r="E40" s="25">
        <v>4000</v>
      </c>
      <c r="F40" s="25"/>
      <c r="G40" s="25" t="s">
        <v>43</v>
      </c>
      <c r="H40" s="25" t="s">
        <v>44</v>
      </c>
      <c r="I40" s="25">
        <v>3</v>
      </c>
      <c r="J40" s="25" t="s">
        <v>51</v>
      </c>
      <c r="K40" s="25" t="s">
        <v>78</v>
      </c>
      <c r="L40" s="25"/>
      <c r="M40" s="25"/>
      <c r="N40" s="25"/>
      <c r="O40" s="24">
        <v>0.52777777777777779</v>
      </c>
      <c r="P40" s="24">
        <v>0.55277777777777781</v>
      </c>
      <c r="Q40" s="24">
        <f t="shared" si="0"/>
        <v>2.5000000000000022E-2</v>
      </c>
      <c r="R40" s="72"/>
    </row>
    <row r="41" spans="1:18" hidden="1" x14ac:dyDescent="0.25">
      <c r="A41" s="71">
        <v>25662</v>
      </c>
      <c r="B41" s="25" t="s">
        <v>57</v>
      </c>
      <c r="C41" s="72">
        <v>45782</v>
      </c>
      <c r="D41" s="25" t="s">
        <v>35</v>
      </c>
      <c r="E41" s="25">
        <v>15000</v>
      </c>
      <c r="F41" s="25"/>
      <c r="G41" s="25" t="s">
        <v>43</v>
      </c>
      <c r="H41" s="25" t="s">
        <v>44</v>
      </c>
      <c r="I41" s="25">
        <v>3</v>
      </c>
      <c r="J41" s="25" t="s">
        <v>51</v>
      </c>
      <c r="K41" s="25" t="s">
        <v>78</v>
      </c>
      <c r="L41" s="25"/>
      <c r="M41" s="25"/>
      <c r="N41" s="25"/>
      <c r="O41" s="24">
        <v>0.375</v>
      </c>
      <c r="P41" s="103">
        <v>0.33333333333333331</v>
      </c>
      <c r="Q41" s="24">
        <f t="shared" si="0"/>
        <v>-4.1666666666666685E-2</v>
      </c>
      <c r="R41" s="72"/>
    </row>
    <row r="42" spans="1:18" hidden="1" x14ac:dyDescent="0.25">
      <c r="A42" s="71">
        <v>25663</v>
      </c>
      <c r="B42" s="25" t="s">
        <v>53</v>
      </c>
      <c r="C42" s="72">
        <v>45782</v>
      </c>
      <c r="D42" s="25" t="s">
        <v>35</v>
      </c>
      <c r="E42" s="25">
        <v>7000</v>
      </c>
      <c r="F42" s="25"/>
      <c r="G42" s="25" t="s">
        <v>43</v>
      </c>
      <c r="H42" s="25" t="s">
        <v>44</v>
      </c>
      <c r="I42" s="25">
        <v>5</v>
      </c>
      <c r="J42" s="25" t="s">
        <v>46</v>
      </c>
      <c r="K42" s="25" t="s">
        <v>77</v>
      </c>
      <c r="L42" s="25"/>
      <c r="M42" s="25"/>
      <c r="N42" s="25"/>
      <c r="O42" s="24">
        <v>0.625</v>
      </c>
      <c r="P42" s="24">
        <v>0.63750000000000007</v>
      </c>
      <c r="Q42" s="24">
        <f t="shared" si="0"/>
        <v>1.2500000000000067E-2</v>
      </c>
      <c r="R42" s="72"/>
    </row>
    <row r="43" spans="1:18" hidden="1" x14ac:dyDescent="0.25">
      <c r="A43" s="71">
        <v>25664</v>
      </c>
      <c r="B43" s="25" t="s">
        <v>47</v>
      </c>
      <c r="C43" s="72">
        <v>45782</v>
      </c>
      <c r="D43" s="25" t="s">
        <v>35</v>
      </c>
      <c r="E43" s="25">
        <v>15000</v>
      </c>
      <c r="F43" s="25"/>
      <c r="G43" s="25" t="s">
        <v>43</v>
      </c>
      <c r="H43" s="25" t="s">
        <v>44</v>
      </c>
      <c r="I43" s="25">
        <v>6</v>
      </c>
      <c r="J43" s="25" t="s">
        <v>68</v>
      </c>
      <c r="K43" s="25"/>
      <c r="L43" s="25"/>
      <c r="M43" s="25"/>
      <c r="N43" s="25"/>
      <c r="O43" s="24">
        <v>0.34930555555555554</v>
      </c>
      <c r="P43" s="24">
        <v>0.38194444444444442</v>
      </c>
      <c r="Q43" s="24">
        <f t="shared" si="0"/>
        <v>3.2638888888888884E-2</v>
      </c>
      <c r="R43" s="72"/>
    </row>
    <row r="44" spans="1:18" hidden="1" x14ac:dyDescent="0.25">
      <c r="A44" s="71">
        <v>25665</v>
      </c>
      <c r="B44" s="25" t="s">
        <v>47</v>
      </c>
      <c r="C44" s="72">
        <v>45782</v>
      </c>
      <c r="D44" s="25" t="s">
        <v>35</v>
      </c>
      <c r="E44" s="25">
        <v>15000</v>
      </c>
      <c r="F44" s="25"/>
      <c r="G44" s="25" t="s">
        <v>43</v>
      </c>
      <c r="H44" s="25" t="s">
        <v>44</v>
      </c>
      <c r="I44" s="25">
        <v>6</v>
      </c>
      <c r="J44" s="25" t="s">
        <v>68</v>
      </c>
      <c r="K44" s="25"/>
      <c r="L44" s="25"/>
      <c r="M44" s="25"/>
      <c r="N44" s="25"/>
      <c r="O44" s="24">
        <v>0.43402777777777773</v>
      </c>
      <c r="P44" s="24">
        <v>0.48194444444444445</v>
      </c>
      <c r="Q44" s="24">
        <f t="shared" si="0"/>
        <v>4.7916666666666718E-2</v>
      </c>
      <c r="R44" s="72"/>
    </row>
    <row r="45" spans="1:18" hidden="1" x14ac:dyDescent="0.25">
      <c r="A45" s="71">
        <v>25666</v>
      </c>
      <c r="B45" s="25" t="s">
        <v>48</v>
      </c>
      <c r="C45" s="72">
        <v>45782</v>
      </c>
      <c r="D45" s="25" t="s">
        <v>36</v>
      </c>
      <c r="E45" s="25">
        <v>11230</v>
      </c>
      <c r="F45" s="25"/>
      <c r="G45" s="25" t="s">
        <v>49</v>
      </c>
      <c r="H45" s="25" t="s">
        <v>44</v>
      </c>
      <c r="I45" s="25">
        <v>5</v>
      </c>
      <c r="J45" s="25" t="s">
        <v>46</v>
      </c>
      <c r="K45" s="25" t="s">
        <v>77</v>
      </c>
      <c r="L45" s="25"/>
      <c r="M45" s="25"/>
      <c r="N45" s="25"/>
      <c r="O45" s="24">
        <v>0.39583333333333331</v>
      </c>
      <c r="P45" s="24">
        <v>0.66111111111111109</v>
      </c>
      <c r="Q45" s="24">
        <f t="shared" si="0"/>
        <v>0.26527777777777778</v>
      </c>
      <c r="R45" s="72"/>
    </row>
    <row r="46" spans="1:18" hidden="1" x14ac:dyDescent="0.25">
      <c r="A46" s="71">
        <v>25667</v>
      </c>
      <c r="B46" s="25" t="s">
        <v>170</v>
      </c>
      <c r="C46" s="72">
        <v>45782</v>
      </c>
      <c r="D46" s="25" t="s">
        <v>35</v>
      </c>
      <c r="E46" s="25">
        <v>8000</v>
      </c>
      <c r="F46" s="25"/>
      <c r="G46" s="25" t="s">
        <v>43</v>
      </c>
      <c r="H46" s="25" t="s">
        <v>44</v>
      </c>
      <c r="I46" s="25">
        <v>3</v>
      </c>
      <c r="J46" s="25" t="s">
        <v>51</v>
      </c>
      <c r="K46" s="25"/>
      <c r="L46" s="25"/>
      <c r="M46" s="25"/>
      <c r="N46" s="25"/>
      <c r="O46" s="24">
        <v>0.61805555555555558</v>
      </c>
      <c r="P46" s="24">
        <v>0.63888888888888895</v>
      </c>
      <c r="Q46" s="24">
        <f t="shared" si="0"/>
        <v>2.083333333333337E-2</v>
      </c>
      <c r="R46" s="72"/>
    </row>
    <row r="47" spans="1:18" x14ac:dyDescent="0.25">
      <c r="A47" s="71">
        <v>25669</v>
      </c>
      <c r="B47" s="25" t="s">
        <v>50</v>
      </c>
      <c r="C47" s="72">
        <v>45783</v>
      </c>
      <c r="D47" s="25" t="s">
        <v>35</v>
      </c>
      <c r="E47" s="25">
        <v>15000</v>
      </c>
      <c r="F47" s="25"/>
      <c r="G47" s="25" t="s">
        <v>43</v>
      </c>
      <c r="H47" s="25" t="s">
        <v>44</v>
      </c>
      <c r="I47" s="25">
        <v>13</v>
      </c>
      <c r="J47" s="25" t="s">
        <v>68</v>
      </c>
      <c r="K47" s="25"/>
      <c r="L47" s="25"/>
      <c r="M47" s="25"/>
      <c r="N47" s="25"/>
      <c r="O47" s="24">
        <v>0.67708333333333337</v>
      </c>
      <c r="P47" s="24">
        <v>0.70833333333333337</v>
      </c>
      <c r="Q47" s="24">
        <f t="shared" si="0"/>
        <v>3.125E-2</v>
      </c>
      <c r="R47" s="72"/>
    </row>
    <row r="48" spans="1:18" x14ac:dyDescent="0.25">
      <c r="A48" s="71">
        <v>25670</v>
      </c>
      <c r="B48" s="25" t="s">
        <v>52</v>
      </c>
      <c r="C48" s="72">
        <v>45783</v>
      </c>
      <c r="D48" s="25" t="s">
        <v>35</v>
      </c>
      <c r="E48" s="25">
        <v>10000</v>
      </c>
      <c r="F48" s="25"/>
      <c r="G48" s="25" t="s">
        <v>43</v>
      </c>
      <c r="H48" s="25" t="s">
        <v>44</v>
      </c>
      <c r="I48" s="25">
        <v>13</v>
      </c>
      <c r="J48" s="25" t="s">
        <v>68</v>
      </c>
      <c r="K48" s="25"/>
      <c r="L48" s="25"/>
      <c r="M48" s="25"/>
      <c r="N48" s="25"/>
      <c r="O48" s="24">
        <v>0.61805555555555558</v>
      </c>
      <c r="P48" s="24">
        <v>0.65972222222222221</v>
      </c>
      <c r="Q48" s="24">
        <f t="shared" si="0"/>
        <v>4.166666666666663E-2</v>
      </c>
      <c r="R48" s="72"/>
    </row>
    <row r="49" spans="1:18" x14ac:dyDescent="0.25">
      <c r="A49" s="71">
        <v>25671</v>
      </c>
      <c r="B49" s="25" t="s">
        <v>47</v>
      </c>
      <c r="C49" s="72">
        <v>45783</v>
      </c>
      <c r="D49" s="25" t="s">
        <v>35</v>
      </c>
      <c r="E49" s="25">
        <v>15000</v>
      </c>
      <c r="F49" s="25"/>
      <c r="G49" s="25" t="s">
        <v>43</v>
      </c>
      <c r="H49" s="25" t="s">
        <v>44</v>
      </c>
      <c r="I49" s="25">
        <v>5</v>
      </c>
      <c r="J49" s="25" t="s">
        <v>46</v>
      </c>
      <c r="K49" s="25"/>
      <c r="L49" s="25"/>
      <c r="M49" s="25"/>
      <c r="N49" s="25"/>
      <c r="O49" s="24">
        <v>0.34722222222222227</v>
      </c>
      <c r="P49" s="24">
        <v>0.37013888888888885</v>
      </c>
      <c r="Q49" s="24">
        <f t="shared" si="0"/>
        <v>2.2916666666666585E-2</v>
      </c>
      <c r="R49" s="72"/>
    </row>
    <row r="50" spans="1:18" x14ac:dyDescent="0.25">
      <c r="A50" s="71">
        <v>25672</v>
      </c>
      <c r="B50" s="25" t="s">
        <v>47</v>
      </c>
      <c r="C50" s="72">
        <v>45783</v>
      </c>
      <c r="D50" s="25" t="s">
        <v>35</v>
      </c>
      <c r="E50" s="25">
        <v>15000</v>
      </c>
      <c r="F50" s="25"/>
      <c r="G50" s="25" t="s">
        <v>43</v>
      </c>
      <c r="H50" s="25" t="s">
        <v>44</v>
      </c>
      <c r="I50" s="25">
        <v>5</v>
      </c>
      <c r="J50" s="25" t="s">
        <v>46</v>
      </c>
      <c r="K50" s="25"/>
      <c r="L50" s="25"/>
      <c r="M50" s="25"/>
      <c r="N50" s="25"/>
      <c r="O50" s="24">
        <v>0.67361111111111116</v>
      </c>
      <c r="P50" s="24">
        <v>0.69097222222222221</v>
      </c>
      <c r="Q50" s="24">
        <f t="shared" si="0"/>
        <v>1.7361111111111049E-2</v>
      </c>
      <c r="R50" s="72"/>
    </row>
    <row r="51" spans="1:18" x14ac:dyDescent="0.25">
      <c r="A51" s="71">
        <v>25673</v>
      </c>
      <c r="B51" s="25" t="s">
        <v>65</v>
      </c>
      <c r="C51" s="72">
        <v>45783</v>
      </c>
      <c r="D51" s="25" t="s">
        <v>35</v>
      </c>
      <c r="E51" s="25">
        <v>15000</v>
      </c>
      <c r="F51" s="25"/>
      <c r="G51" s="25" t="s">
        <v>43</v>
      </c>
      <c r="H51" s="25" t="s">
        <v>44</v>
      </c>
      <c r="I51" s="25">
        <v>13</v>
      </c>
      <c r="J51" s="25" t="s">
        <v>68</v>
      </c>
      <c r="K51" s="25"/>
      <c r="L51" s="25"/>
      <c r="M51" s="25"/>
      <c r="N51" s="25"/>
      <c r="O51" s="24">
        <v>0.45833333333333331</v>
      </c>
      <c r="P51" s="24">
        <v>0.5</v>
      </c>
      <c r="Q51" s="24">
        <f t="shared" si="0"/>
        <v>4.1666666666666685E-2</v>
      </c>
      <c r="R51" s="72"/>
    </row>
    <row r="52" spans="1:18" x14ac:dyDescent="0.25">
      <c r="A52" s="71">
        <v>25674</v>
      </c>
      <c r="B52" s="25" t="s">
        <v>65</v>
      </c>
      <c r="C52" s="72">
        <v>45783</v>
      </c>
      <c r="D52" s="25" t="s">
        <v>35</v>
      </c>
      <c r="E52" s="25">
        <v>15000</v>
      </c>
      <c r="F52" s="25"/>
      <c r="G52" s="25" t="s">
        <v>43</v>
      </c>
      <c r="H52" s="25" t="s">
        <v>44</v>
      </c>
      <c r="I52" s="25">
        <v>13</v>
      </c>
      <c r="J52" s="25" t="s">
        <v>68</v>
      </c>
      <c r="K52" s="25"/>
      <c r="L52" s="25"/>
      <c r="M52" s="25"/>
      <c r="N52" s="25"/>
      <c r="O52" s="24">
        <v>0.54513888888888895</v>
      </c>
      <c r="P52" s="24">
        <v>0.58333333333333337</v>
      </c>
      <c r="Q52" s="24">
        <f t="shared" si="0"/>
        <v>3.819444444444442E-2</v>
      </c>
      <c r="R52" s="72"/>
    </row>
    <row r="53" spans="1:18" x14ac:dyDescent="0.25">
      <c r="A53" s="71">
        <v>25675</v>
      </c>
      <c r="B53" s="25" t="s">
        <v>84</v>
      </c>
      <c r="C53" s="72">
        <v>45783</v>
      </c>
      <c r="D53" s="25" t="s">
        <v>35</v>
      </c>
      <c r="E53" s="25">
        <v>15000</v>
      </c>
      <c r="F53" s="25"/>
      <c r="G53" s="25" t="s">
        <v>43</v>
      </c>
      <c r="H53" s="25" t="s">
        <v>44</v>
      </c>
      <c r="I53" s="25">
        <v>5</v>
      </c>
      <c r="J53" s="25" t="s">
        <v>46</v>
      </c>
      <c r="K53" s="25"/>
      <c r="L53" s="25"/>
      <c r="M53" s="25"/>
      <c r="N53" s="25"/>
      <c r="O53" s="24">
        <v>0.53680555555555554</v>
      </c>
      <c r="P53" s="24">
        <v>0.56944444444444442</v>
      </c>
      <c r="Q53" s="24">
        <f t="shared" si="0"/>
        <v>3.2638888888888884E-2</v>
      </c>
      <c r="R53" s="72"/>
    </row>
    <row r="54" spans="1:18" x14ac:dyDescent="0.25">
      <c r="A54" s="71">
        <v>25676</v>
      </c>
      <c r="B54" s="25" t="s">
        <v>102</v>
      </c>
      <c r="C54" s="72">
        <v>45783</v>
      </c>
      <c r="D54" s="25"/>
      <c r="E54" s="25"/>
      <c r="F54" s="25"/>
      <c r="G54" s="25"/>
      <c r="H54" s="25" t="s">
        <v>55</v>
      </c>
      <c r="I54" s="25">
        <v>2</v>
      </c>
      <c r="J54" s="25" t="s">
        <v>51</v>
      </c>
      <c r="K54" s="25" t="s">
        <v>82</v>
      </c>
      <c r="L54" s="25" t="s">
        <v>67</v>
      </c>
      <c r="M54" s="25" t="s">
        <v>70</v>
      </c>
      <c r="N54" s="25"/>
      <c r="O54" s="24">
        <v>0.33333333333333331</v>
      </c>
      <c r="P54" s="24">
        <v>0.66666666666666663</v>
      </c>
      <c r="Q54" s="24">
        <f t="shared" si="0"/>
        <v>0.33333333333333331</v>
      </c>
      <c r="R54" s="72" t="s">
        <v>151</v>
      </c>
    </row>
    <row r="55" spans="1:18" x14ac:dyDescent="0.25">
      <c r="A55" s="71">
        <v>25677</v>
      </c>
      <c r="B55" s="25" t="s">
        <v>91</v>
      </c>
      <c r="C55" s="72">
        <v>45783</v>
      </c>
      <c r="D55" s="25"/>
      <c r="E55" s="25"/>
      <c r="F55" s="25"/>
      <c r="G55" s="25"/>
      <c r="H55" s="25" t="s">
        <v>55</v>
      </c>
      <c r="I55" s="25">
        <v>7</v>
      </c>
      <c r="J55" s="25" t="s">
        <v>56</v>
      </c>
      <c r="K55" s="25" t="s">
        <v>166</v>
      </c>
      <c r="L55" s="25"/>
      <c r="M55" s="25"/>
      <c r="N55" s="25"/>
      <c r="O55" s="24">
        <v>0.375</v>
      </c>
      <c r="P55" s="24">
        <v>0.64583333333333337</v>
      </c>
      <c r="Q55" s="24">
        <f t="shared" si="0"/>
        <v>0.27083333333333337</v>
      </c>
      <c r="R55" s="72"/>
    </row>
    <row r="56" spans="1:18" x14ac:dyDescent="0.25">
      <c r="A56" s="71">
        <v>25678</v>
      </c>
      <c r="B56" s="25" t="s">
        <v>60</v>
      </c>
      <c r="C56" s="72">
        <v>45784</v>
      </c>
      <c r="D56" s="25" t="s">
        <v>35</v>
      </c>
      <c r="E56" s="25">
        <v>16560</v>
      </c>
      <c r="F56" s="25"/>
      <c r="G56" s="25" t="s">
        <v>45</v>
      </c>
      <c r="H56" s="25" t="s">
        <v>44</v>
      </c>
      <c r="I56" s="25">
        <v>6</v>
      </c>
      <c r="J56" s="25" t="s">
        <v>69</v>
      </c>
      <c r="K56" s="25"/>
      <c r="L56" s="25"/>
      <c r="M56" s="25"/>
      <c r="N56" s="25"/>
      <c r="O56" s="24">
        <v>0.7284722222222223</v>
      </c>
      <c r="P56" s="24">
        <v>0.75694444444444453</v>
      </c>
      <c r="Q56" s="24">
        <f t="shared" si="0"/>
        <v>2.8472222222222232E-2</v>
      </c>
      <c r="R56" s="72"/>
    </row>
    <row r="57" spans="1:18" x14ac:dyDescent="0.25">
      <c r="A57" s="71">
        <v>25679</v>
      </c>
      <c r="B57" s="25" t="s">
        <v>60</v>
      </c>
      <c r="C57" s="72">
        <v>45784</v>
      </c>
      <c r="D57" s="25" t="s">
        <v>35</v>
      </c>
      <c r="E57" s="25">
        <v>16580</v>
      </c>
      <c r="F57" s="25"/>
      <c r="G57" s="25" t="s">
        <v>45</v>
      </c>
      <c r="H57" s="25" t="s">
        <v>44</v>
      </c>
      <c r="I57" s="25">
        <v>6</v>
      </c>
      <c r="J57" s="25" t="s">
        <v>69</v>
      </c>
      <c r="K57" s="25"/>
      <c r="L57" s="25"/>
      <c r="M57" s="25"/>
      <c r="N57" s="25"/>
      <c r="O57" s="24">
        <v>0.37777777777777777</v>
      </c>
      <c r="P57" s="24">
        <v>0.40625</v>
      </c>
      <c r="Q57" s="24">
        <f t="shared" si="0"/>
        <v>2.8472222222222232E-2</v>
      </c>
      <c r="R57" s="72"/>
    </row>
    <row r="58" spans="1:18" x14ac:dyDescent="0.25">
      <c r="A58" s="71">
        <v>25684</v>
      </c>
      <c r="B58" s="25" t="s">
        <v>60</v>
      </c>
      <c r="C58" s="72">
        <v>45784</v>
      </c>
      <c r="D58" s="25" t="s">
        <v>35</v>
      </c>
      <c r="E58" s="25">
        <v>16500</v>
      </c>
      <c r="F58" s="25"/>
      <c r="G58" s="25" t="s">
        <v>45</v>
      </c>
      <c r="H58" s="25" t="s">
        <v>44</v>
      </c>
      <c r="I58" s="25">
        <v>6</v>
      </c>
      <c r="J58" s="25" t="s">
        <v>69</v>
      </c>
      <c r="K58" s="25"/>
      <c r="L58" s="25"/>
      <c r="M58" s="25"/>
      <c r="N58" s="25"/>
      <c r="O58" s="24">
        <v>0.49444444444444446</v>
      </c>
      <c r="P58" s="24">
        <v>0.52361111111111114</v>
      </c>
      <c r="Q58" s="24">
        <f t="shared" si="0"/>
        <v>2.9166666666666674E-2</v>
      </c>
      <c r="R58" s="72"/>
    </row>
    <row r="59" spans="1:18" x14ac:dyDescent="0.25">
      <c r="A59" s="71">
        <v>25685</v>
      </c>
      <c r="B59" s="25" t="s">
        <v>60</v>
      </c>
      <c r="C59" s="72">
        <v>45783</v>
      </c>
      <c r="D59" s="25" t="s">
        <v>35</v>
      </c>
      <c r="E59" s="25">
        <v>16760</v>
      </c>
      <c r="F59" s="25"/>
      <c r="G59" s="25" t="s">
        <v>45</v>
      </c>
      <c r="H59" s="25" t="s">
        <v>44</v>
      </c>
      <c r="I59" s="25">
        <v>6</v>
      </c>
      <c r="J59" s="25" t="s">
        <v>69</v>
      </c>
      <c r="K59" s="25"/>
      <c r="L59" s="25"/>
      <c r="M59" s="25"/>
      <c r="N59" s="25"/>
      <c r="O59" s="24">
        <v>0.68055555555555547</v>
      </c>
      <c r="P59" s="24">
        <v>0.71180555555555547</v>
      </c>
      <c r="Q59" s="24">
        <f t="shared" si="0"/>
        <v>3.125E-2</v>
      </c>
      <c r="R59" s="72"/>
    </row>
    <row r="60" spans="1:18" x14ac:dyDescent="0.25">
      <c r="A60" s="71">
        <v>25686</v>
      </c>
      <c r="B60" s="25" t="s">
        <v>50</v>
      </c>
      <c r="C60" s="72">
        <v>45784</v>
      </c>
      <c r="D60" s="25" t="s">
        <v>35</v>
      </c>
      <c r="E60" s="25">
        <v>15000</v>
      </c>
      <c r="F60" s="25"/>
      <c r="G60" s="25" t="s">
        <v>43</v>
      </c>
      <c r="H60" s="25" t="s">
        <v>44</v>
      </c>
      <c r="I60" s="25">
        <v>13</v>
      </c>
      <c r="J60" s="25" t="s">
        <v>68</v>
      </c>
      <c r="K60" s="25"/>
      <c r="L60" s="25"/>
      <c r="M60" s="25"/>
      <c r="N60" s="25"/>
      <c r="O60" s="25">
        <v>13.2</v>
      </c>
      <c r="P60" s="24">
        <v>0.58680555555555558</v>
      </c>
      <c r="Q60" s="24">
        <f t="shared" si="0"/>
        <v>-12.613194444444444</v>
      </c>
      <c r="R60" s="72"/>
    </row>
    <row r="61" spans="1:18" x14ac:dyDescent="0.25">
      <c r="A61" s="71">
        <v>25687</v>
      </c>
      <c r="B61" s="25" t="s">
        <v>52</v>
      </c>
      <c r="C61" s="72">
        <v>45784</v>
      </c>
      <c r="D61" s="25" t="s">
        <v>35</v>
      </c>
      <c r="E61" s="25">
        <v>10000</v>
      </c>
      <c r="F61" s="25"/>
      <c r="G61" s="25" t="s">
        <v>43</v>
      </c>
      <c r="H61" s="25" t="s">
        <v>44</v>
      </c>
      <c r="I61" s="25">
        <v>13</v>
      </c>
      <c r="J61" s="25" t="s">
        <v>68</v>
      </c>
      <c r="K61" s="25"/>
      <c r="L61" s="25"/>
      <c r="M61" s="25"/>
      <c r="N61" s="25"/>
      <c r="O61" s="24">
        <v>0.52361111111111114</v>
      </c>
      <c r="P61" s="24">
        <v>0.54166666666666663</v>
      </c>
      <c r="Q61" s="24">
        <f t="shared" si="0"/>
        <v>1.8055555555555491E-2</v>
      </c>
      <c r="R61" s="72"/>
    </row>
    <row r="62" spans="1:18" x14ac:dyDescent="0.25">
      <c r="A62" s="71">
        <v>25688</v>
      </c>
      <c r="B62" s="25" t="s">
        <v>74</v>
      </c>
      <c r="C62" s="72">
        <v>45784</v>
      </c>
      <c r="D62" s="25" t="s">
        <v>35</v>
      </c>
      <c r="E62" s="25">
        <v>15000</v>
      </c>
      <c r="F62" s="25"/>
      <c r="G62" s="25" t="s">
        <v>43</v>
      </c>
      <c r="H62" s="25" t="s">
        <v>44</v>
      </c>
      <c r="I62" s="25">
        <v>5</v>
      </c>
      <c r="J62" s="25" t="s">
        <v>46</v>
      </c>
      <c r="K62" s="25"/>
      <c r="L62" s="25"/>
      <c r="M62" s="25"/>
      <c r="N62" s="25"/>
      <c r="O62" s="24">
        <v>0.5</v>
      </c>
      <c r="P62" s="24">
        <v>0.51736111111111105</v>
      </c>
      <c r="Q62" s="24">
        <f t="shared" si="0"/>
        <v>1.7361111111111049E-2</v>
      </c>
      <c r="R62" s="72"/>
    </row>
    <row r="63" spans="1:18" x14ac:dyDescent="0.25">
      <c r="A63" s="71">
        <v>25691</v>
      </c>
      <c r="B63" s="25" t="s">
        <v>47</v>
      </c>
      <c r="C63" s="72">
        <v>45784</v>
      </c>
      <c r="D63" s="25" t="s">
        <v>35</v>
      </c>
      <c r="E63" s="25">
        <v>15000</v>
      </c>
      <c r="F63" s="25"/>
      <c r="G63" s="25" t="s">
        <v>43</v>
      </c>
      <c r="H63" s="25" t="s">
        <v>44</v>
      </c>
      <c r="I63" s="25">
        <v>13</v>
      </c>
      <c r="J63" s="25" t="s">
        <v>68</v>
      </c>
      <c r="K63" s="25"/>
      <c r="L63" s="25"/>
      <c r="M63" s="25"/>
      <c r="N63" s="25"/>
      <c r="O63" s="24">
        <v>0.33333333333333331</v>
      </c>
      <c r="P63" s="24">
        <v>0.3611111111111111</v>
      </c>
      <c r="Q63" s="24">
        <f t="shared" si="0"/>
        <v>2.777777777777779E-2</v>
      </c>
      <c r="R63" s="72"/>
    </row>
    <row r="64" spans="1:18" x14ac:dyDescent="0.25">
      <c r="A64" s="71">
        <v>25692</v>
      </c>
      <c r="B64" s="25" t="s">
        <v>65</v>
      </c>
      <c r="C64" s="72">
        <v>45784</v>
      </c>
      <c r="D64" s="25" t="s">
        <v>35</v>
      </c>
      <c r="E64" s="25">
        <v>15000</v>
      </c>
      <c r="F64" s="25"/>
      <c r="G64" s="25" t="s">
        <v>43</v>
      </c>
      <c r="H64" s="25" t="s">
        <v>44</v>
      </c>
      <c r="I64" s="25">
        <v>13</v>
      </c>
      <c r="J64" s="25" t="s">
        <v>68</v>
      </c>
      <c r="K64" s="25"/>
      <c r="L64" s="25"/>
      <c r="M64" s="25"/>
      <c r="N64" s="25"/>
      <c r="O64" s="24">
        <v>0.43055555555555558</v>
      </c>
      <c r="P64" s="24">
        <v>0.4826388888888889</v>
      </c>
      <c r="Q64" s="24">
        <f t="shared" si="0"/>
        <v>5.2083333333333315E-2</v>
      </c>
      <c r="R64" s="72"/>
    </row>
    <row r="65" spans="1:18" x14ac:dyDescent="0.25">
      <c r="A65" s="71">
        <v>25694</v>
      </c>
      <c r="B65" s="25" t="s">
        <v>171</v>
      </c>
      <c r="C65" s="72">
        <v>45784</v>
      </c>
      <c r="D65" s="25" t="s">
        <v>35</v>
      </c>
      <c r="E65" s="25">
        <v>15000</v>
      </c>
      <c r="F65" s="25"/>
      <c r="G65" s="25" t="s">
        <v>43</v>
      </c>
      <c r="H65" s="25" t="s">
        <v>44</v>
      </c>
      <c r="I65" s="25">
        <v>5</v>
      </c>
      <c r="J65" s="25" t="s">
        <v>46</v>
      </c>
      <c r="K65" s="25"/>
      <c r="L65" s="25"/>
      <c r="M65" s="25"/>
      <c r="N65" s="25"/>
      <c r="O65" s="24">
        <v>0.65277777777777779</v>
      </c>
      <c r="P65" s="24">
        <v>0.67569444444444438</v>
      </c>
      <c r="Q65" s="24">
        <f t="shared" si="0"/>
        <v>2.2916666666666585E-2</v>
      </c>
      <c r="R65" s="72"/>
    </row>
    <row r="66" spans="1:18" x14ac:dyDescent="0.25">
      <c r="A66" s="71">
        <v>25696</v>
      </c>
      <c r="B66" s="25" t="s">
        <v>97</v>
      </c>
      <c r="C66" s="72">
        <v>45784</v>
      </c>
      <c r="D66" s="25"/>
      <c r="E66" s="25"/>
      <c r="F66" s="25"/>
      <c r="G66" s="25" t="s">
        <v>43</v>
      </c>
      <c r="H66" s="25" t="s">
        <v>55</v>
      </c>
      <c r="I66" s="25">
        <v>2</v>
      </c>
      <c r="J66" s="25" t="s">
        <v>51</v>
      </c>
      <c r="K66" s="25" t="s">
        <v>76</v>
      </c>
      <c r="L66" s="25" t="s">
        <v>70</v>
      </c>
      <c r="M66" s="25"/>
      <c r="N66" s="25"/>
      <c r="O66" s="24">
        <v>0.4201388888888889</v>
      </c>
      <c r="P66" s="24">
        <v>0.47916666666666669</v>
      </c>
      <c r="Q66" s="24">
        <f t="shared" si="0"/>
        <v>5.902777777777779E-2</v>
      </c>
      <c r="R66" s="72"/>
    </row>
    <row r="67" spans="1:18" x14ac:dyDescent="0.25">
      <c r="A67" s="71">
        <v>25697</v>
      </c>
      <c r="B67" s="25" t="s">
        <v>91</v>
      </c>
      <c r="C67" s="72">
        <v>45784</v>
      </c>
      <c r="D67" s="25"/>
      <c r="E67" s="25"/>
      <c r="F67" s="25"/>
      <c r="G67" s="25" t="s">
        <v>172</v>
      </c>
      <c r="H67" s="25" t="s">
        <v>55</v>
      </c>
      <c r="I67" s="25">
        <v>2</v>
      </c>
      <c r="J67" s="25" t="s">
        <v>56</v>
      </c>
      <c r="K67" s="117" t="s">
        <v>75</v>
      </c>
      <c r="L67" s="25" t="s">
        <v>166</v>
      </c>
      <c r="M67" s="25"/>
      <c r="N67" s="25"/>
      <c r="O67" s="24">
        <v>0.375</v>
      </c>
      <c r="P67" s="24">
        <v>0.625</v>
      </c>
      <c r="Q67" s="24">
        <f>+P67-O67</f>
        <v>0.25</v>
      </c>
      <c r="R67" s="72" t="s">
        <v>151</v>
      </c>
    </row>
  </sheetData>
  <autoFilter ref="A1:R67" xr:uid="{E5F9C0AE-D32E-4CA7-A875-2F2A27536002}">
    <filterColumn colId="2">
      <filters>
        <dateGroupItem year="2025" month="5" day="6" dateTimeGrouping="day"/>
        <dateGroupItem year="2025" month="5" day="7" dateTimeGrouping="day"/>
      </filters>
    </filterColumn>
  </autoFilter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48CF3D-727D-4BB2-9CD8-88E29CD3B7D6}">
  <dimension ref="A1:E332"/>
  <sheetViews>
    <sheetView topLeftCell="A270" workbookViewId="0">
      <selection activeCell="B3" sqref="B3"/>
    </sheetView>
  </sheetViews>
  <sheetFormatPr baseColWidth="10" defaultRowHeight="15" x14ac:dyDescent="0.25"/>
  <sheetData>
    <row r="1" spans="1:5" x14ac:dyDescent="0.25">
      <c r="A1" s="106" t="s">
        <v>116</v>
      </c>
      <c r="B1" s="106" t="s">
        <v>117</v>
      </c>
      <c r="C1" s="106" t="s">
        <v>118</v>
      </c>
      <c r="D1" s="106" t="s">
        <v>119</v>
      </c>
      <c r="E1" s="106" t="s">
        <v>120</v>
      </c>
    </row>
    <row r="2" spans="1:5" x14ac:dyDescent="0.25">
      <c r="A2" s="107">
        <v>14</v>
      </c>
      <c r="B2" s="108" t="s">
        <v>121</v>
      </c>
      <c r="C2" s="109">
        <v>45771</v>
      </c>
      <c r="D2" s="110">
        <v>0.2886111111111111</v>
      </c>
      <c r="E2" s="111" t="s">
        <v>11</v>
      </c>
    </row>
    <row r="3" spans="1:5" x14ac:dyDescent="0.25">
      <c r="A3" s="107">
        <v>14</v>
      </c>
      <c r="B3" s="108" t="s">
        <v>121</v>
      </c>
      <c r="C3" s="109">
        <v>45771</v>
      </c>
      <c r="D3" s="110">
        <v>0.28868055555555555</v>
      </c>
      <c r="E3" s="111" t="s">
        <v>11</v>
      </c>
    </row>
    <row r="4" spans="1:5" x14ac:dyDescent="0.25">
      <c r="A4" s="107">
        <v>18</v>
      </c>
      <c r="B4" s="108" t="s">
        <v>122</v>
      </c>
      <c r="C4" s="109">
        <v>45771</v>
      </c>
      <c r="D4" s="110">
        <v>0.24379629629629629</v>
      </c>
      <c r="E4" s="111" t="s">
        <v>11</v>
      </c>
    </row>
    <row r="5" spans="1:5" x14ac:dyDescent="0.25">
      <c r="A5" s="107">
        <v>50</v>
      </c>
      <c r="B5" s="108" t="s">
        <v>123</v>
      </c>
      <c r="C5" s="109">
        <v>45771</v>
      </c>
      <c r="D5" s="110">
        <v>0.2462037037037037</v>
      </c>
      <c r="E5" s="111" t="s">
        <v>11</v>
      </c>
    </row>
    <row r="6" spans="1:5" x14ac:dyDescent="0.25">
      <c r="A6" s="107">
        <v>52</v>
      </c>
      <c r="B6" s="108" t="s">
        <v>124</v>
      </c>
      <c r="C6" s="109">
        <v>45771</v>
      </c>
      <c r="D6" s="110">
        <v>0.24393518518518517</v>
      </c>
      <c r="E6" s="111" t="s">
        <v>11</v>
      </c>
    </row>
    <row r="7" spans="1:5" x14ac:dyDescent="0.25">
      <c r="A7" s="107">
        <v>120</v>
      </c>
      <c r="B7" s="108" t="s">
        <v>125</v>
      </c>
      <c r="C7" s="109">
        <v>45771</v>
      </c>
      <c r="D7" s="110">
        <v>0.27960648148148148</v>
      </c>
      <c r="E7" s="111" t="s">
        <v>11</v>
      </c>
    </row>
    <row r="8" spans="1:5" x14ac:dyDescent="0.25">
      <c r="A8" s="107">
        <v>139</v>
      </c>
      <c r="B8" s="108" t="s">
        <v>126</v>
      </c>
      <c r="C8" s="109">
        <v>45771</v>
      </c>
      <c r="D8" s="110">
        <v>0.27505787037037038</v>
      </c>
      <c r="E8" s="111" t="s">
        <v>11</v>
      </c>
    </row>
    <row r="9" spans="1:5" x14ac:dyDescent="0.25">
      <c r="A9" s="107">
        <v>142</v>
      </c>
      <c r="B9" s="108" t="s">
        <v>127</v>
      </c>
      <c r="C9" s="109">
        <v>45771</v>
      </c>
      <c r="D9" s="110">
        <v>0.36299768518518516</v>
      </c>
      <c r="E9" s="111" t="s">
        <v>11</v>
      </c>
    </row>
    <row r="10" spans="1:5" x14ac:dyDescent="0.25">
      <c r="A10" s="107">
        <v>159</v>
      </c>
      <c r="B10" s="108" t="s">
        <v>128</v>
      </c>
      <c r="C10" s="109">
        <v>45771</v>
      </c>
      <c r="D10" s="110">
        <v>0.37177083333333333</v>
      </c>
      <c r="E10" s="111" t="s">
        <v>11</v>
      </c>
    </row>
    <row r="11" spans="1:5" x14ac:dyDescent="0.25">
      <c r="A11" s="107">
        <v>168</v>
      </c>
      <c r="B11" s="108" t="s">
        <v>129</v>
      </c>
      <c r="C11" s="109">
        <v>45771</v>
      </c>
      <c r="D11" s="110">
        <v>0.23880787037037038</v>
      </c>
      <c r="E11" s="111" t="s">
        <v>11</v>
      </c>
    </row>
    <row r="12" spans="1:5" x14ac:dyDescent="0.25">
      <c r="A12" s="107">
        <v>170</v>
      </c>
      <c r="B12" s="108" t="s">
        <v>130</v>
      </c>
      <c r="C12" s="109">
        <v>45771</v>
      </c>
      <c r="D12" s="110">
        <v>0.29906250000000001</v>
      </c>
      <c r="E12" s="111" t="s">
        <v>11</v>
      </c>
    </row>
    <row r="13" spans="1:5" x14ac:dyDescent="0.25">
      <c r="A13" s="107">
        <v>175</v>
      </c>
      <c r="B13" s="108" t="s">
        <v>131</v>
      </c>
      <c r="C13" s="109">
        <v>45771</v>
      </c>
      <c r="D13" s="110">
        <v>0.24741898148148148</v>
      </c>
      <c r="E13" s="111" t="s">
        <v>11</v>
      </c>
    </row>
    <row r="14" spans="1:5" x14ac:dyDescent="0.25">
      <c r="A14" s="107">
        <v>177</v>
      </c>
      <c r="B14" s="108" t="s">
        <v>132</v>
      </c>
      <c r="C14" s="109">
        <v>45771</v>
      </c>
      <c r="D14" s="110">
        <v>0.29444444444444445</v>
      </c>
      <c r="E14" s="111" t="s">
        <v>11</v>
      </c>
    </row>
    <row r="15" spans="1:5" x14ac:dyDescent="0.25">
      <c r="A15" s="107">
        <v>180</v>
      </c>
      <c r="B15" s="108" t="s">
        <v>133</v>
      </c>
      <c r="C15" s="109">
        <v>45771</v>
      </c>
      <c r="D15" s="110">
        <v>0.28980324074074076</v>
      </c>
      <c r="E15" s="111" t="s">
        <v>11</v>
      </c>
    </row>
    <row r="16" spans="1:5" x14ac:dyDescent="0.25">
      <c r="A16" s="107">
        <v>184</v>
      </c>
      <c r="B16" s="108" t="s">
        <v>134</v>
      </c>
      <c r="C16" s="109">
        <v>45771</v>
      </c>
      <c r="D16" s="110">
        <v>0.27537037037037038</v>
      </c>
      <c r="E16" s="111" t="s">
        <v>11</v>
      </c>
    </row>
    <row r="17" spans="1:5" x14ac:dyDescent="0.25">
      <c r="A17" s="107">
        <v>186</v>
      </c>
      <c r="B17" s="108" t="s">
        <v>135</v>
      </c>
      <c r="C17" s="109">
        <v>45771</v>
      </c>
      <c r="D17" s="110">
        <v>0.23971064814814816</v>
      </c>
      <c r="E17" s="111" t="s">
        <v>11</v>
      </c>
    </row>
    <row r="18" spans="1:5" x14ac:dyDescent="0.25">
      <c r="A18" s="107">
        <v>188</v>
      </c>
      <c r="B18" s="108" t="s">
        <v>136</v>
      </c>
      <c r="C18" s="109">
        <v>45771</v>
      </c>
      <c r="D18" s="110">
        <v>0.24298611111111112</v>
      </c>
      <c r="E18" s="111" t="s">
        <v>11</v>
      </c>
    </row>
    <row r="19" spans="1:5" x14ac:dyDescent="0.25">
      <c r="A19" s="107">
        <v>190</v>
      </c>
      <c r="B19" s="108" t="s">
        <v>137</v>
      </c>
      <c r="C19" s="109">
        <v>45771</v>
      </c>
      <c r="D19" s="110">
        <v>0.23261574074074073</v>
      </c>
      <c r="E19" s="111" t="s">
        <v>11</v>
      </c>
    </row>
    <row r="20" spans="1:5" x14ac:dyDescent="0.25">
      <c r="A20" s="107">
        <v>190</v>
      </c>
      <c r="B20" s="108" t="s">
        <v>137</v>
      </c>
      <c r="C20" s="109">
        <v>45771</v>
      </c>
      <c r="D20" s="110">
        <v>0.23267361111111112</v>
      </c>
      <c r="E20" s="111" t="s">
        <v>11</v>
      </c>
    </row>
    <row r="21" spans="1:5" x14ac:dyDescent="0.25">
      <c r="A21" s="107">
        <v>191</v>
      </c>
      <c r="B21" s="108" t="s">
        <v>138</v>
      </c>
      <c r="C21" s="109">
        <v>45771</v>
      </c>
      <c r="D21" s="110">
        <v>0.24587962962962964</v>
      </c>
      <c r="E21" s="111" t="s">
        <v>11</v>
      </c>
    </row>
    <row r="22" spans="1:5" x14ac:dyDescent="0.25">
      <c r="A22" s="107">
        <v>192</v>
      </c>
      <c r="B22" s="108" t="s">
        <v>139</v>
      </c>
      <c r="C22" s="109">
        <v>45771</v>
      </c>
      <c r="D22" s="110">
        <v>0.24730324074074075</v>
      </c>
      <c r="E22" s="111" t="s">
        <v>11</v>
      </c>
    </row>
    <row r="23" spans="1:5" x14ac:dyDescent="0.25">
      <c r="A23" s="107">
        <v>193</v>
      </c>
      <c r="B23" s="108" t="s">
        <v>140</v>
      </c>
      <c r="C23" s="109">
        <v>45771</v>
      </c>
      <c r="D23" s="110">
        <v>0.32329861111111113</v>
      </c>
      <c r="E23" s="111" t="s">
        <v>11</v>
      </c>
    </row>
    <row r="24" spans="1:5" x14ac:dyDescent="0.25">
      <c r="A24" s="107">
        <v>7</v>
      </c>
      <c r="B24" s="108" t="s">
        <v>141</v>
      </c>
      <c r="C24" s="109">
        <v>45771</v>
      </c>
      <c r="D24" s="110">
        <v>0.80106481481481484</v>
      </c>
      <c r="E24" s="112" t="s">
        <v>13</v>
      </c>
    </row>
    <row r="25" spans="1:5" x14ac:dyDescent="0.25">
      <c r="A25" s="107">
        <v>7</v>
      </c>
      <c r="B25" s="108" t="s">
        <v>141</v>
      </c>
      <c r="C25" s="109">
        <v>45771</v>
      </c>
      <c r="D25" s="110">
        <v>0.80112268518518515</v>
      </c>
      <c r="E25" s="112" t="s">
        <v>13</v>
      </c>
    </row>
    <row r="26" spans="1:5" x14ac:dyDescent="0.25">
      <c r="A26" s="107">
        <v>11</v>
      </c>
      <c r="B26" s="108" t="s">
        <v>142</v>
      </c>
      <c r="C26" s="109">
        <v>45771</v>
      </c>
      <c r="D26" s="110">
        <v>0.80192129629629627</v>
      </c>
      <c r="E26" s="112" t="s">
        <v>13</v>
      </c>
    </row>
    <row r="27" spans="1:5" x14ac:dyDescent="0.25">
      <c r="A27" s="107">
        <v>11</v>
      </c>
      <c r="B27" s="108" t="s">
        <v>142</v>
      </c>
      <c r="C27" s="109">
        <v>45771</v>
      </c>
      <c r="D27" s="110">
        <v>0.82303240740740746</v>
      </c>
      <c r="E27" s="112" t="s">
        <v>13</v>
      </c>
    </row>
    <row r="28" spans="1:5" x14ac:dyDescent="0.25">
      <c r="A28" s="107">
        <v>14</v>
      </c>
      <c r="B28" s="108" t="s">
        <v>121</v>
      </c>
      <c r="C28" s="109">
        <v>45771</v>
      </c>
      <c r="D28" s="110">
        <v>0.78575231481481478</v>
      </c>
      <c r="E28" s="112" t="s">
        <v>13</v>
      </c>
    </row>
    <row r="29" spans="1:5" x14ac:dyDescent="0.25">
      <c r="A29" s="107">
        <v>18</v>
      </c>
      <c r="B29" s="108" t="s">
        <v>122</v>
      </c>
      <c r="C29" s="109">
        <v>45771</v>
      </c>
      <c r="D29" s="110">
        <v>0.74906249999999996</v>
      </c>
      <c r="E29" s="112" t="s">
        <v>13</v>
      </c>
    </row>
    <row r="30" spans="1:5" x14ac:dyDescent="0.25">
      <c r="A30" s="107">
        <v>47</v>
      </c>
      <c r="B30" s="108" t="s">
        <v>143</v>
      </c>
      <c r="C30" s="109">
        <v>45771</v>
      </c>
      <c r="D30" s="110">
        <v>0.79769675925925931</v>
      </c>
      <c r="E30" s="112" t="s">
        <v>13</v>
      </c>
    </row>
    <row r="31" spans="1:5" x14ac:dyDescent="0.25">
      <c r="A31" s="107">
        <v>50</v>
      </c>
      <c r="B31" s="108" t="s">
        <v>123</v>
      </c>
      <c r="C31" s="109">
        <v>45771</v>
      </c>
      <c r="D31" s="110">
        <v>0.81803240740740746</v>
      </c>
      <c r="E31" s="112" t="s">
        <v>13</v>
      </c>
    </row>
    <row r="32" spans="1:5" x14ac:dyDescent="0.25">
      <c r="A32" s="107">
        <v>52</v>
      </c>
      <c r="B32" s="108" t="s">
        <v>124</v>
      </c>
      <c r="C32" s="109">
        <v>45771</v>
      </c>
      <c r="D32" s="110">
        <v>0.75390046296296298</v>
      </c>
      <c r="E32" s="112" t="s">
        <v>13</v>
      </c>
    </row>
    <row r="33" spans="1:5" x14ac:dyDescent="0.25">
      <c r="A33" s="107">
        <v>120</v>
      </c>
      <c r="B33" s="108" t="s">
        <v>125</v>
      </c>
      <c r="C33" s="109">
        <v>45771</v>
      </c>
      <c r="D33" s="110">
        <v>0.75083333333333335</v>
      </c>
      <c r="E33" s="112" t="s">
        <v>13</v>
      </c>
    </row>
    <row r="34" spans="1:5" x14ac:dyDescent="0.25">
      <c r="A34" s="107">
        <v>125</v>
      </c>
      <c r="B34" s="108" t="s">
        <v>144</v>
      </c>
      <c r="C34" s="109">
        <v>45771</v>
      </c>
      <c r="D34" s="110">
        <v>0.80442129629629633</v>
      </c>
      <c r="E34" s="112" t="s">
        <v>13</v>
      </c>
    </row>
    <row r="35" spans="1:5" x14ac:dyDescent="0.25">
      <c r="A35" s="107">
        <v>139</v>
      </c>
      <c r="B35" s="108" t="s">
        <v>126</v>
      </c>
      <c r="C35" s="109">
        <v>45771</v>
      </c>
      <c r="D35" s="110">
        <v>0.86587962962962961</v>
      </c>
      <c r="E35" s="112" t="s">
        <v>13</v>
      </c>
    </row>
    <row r="36" spans="1:5" x14ac:dyDescent="0.25">
      <c r="A36" s="107">
        <v>142</v>
      </c>
      <c r="B36" s="108" t="s">
        <v>127</v>
      </c>
      <c r="C36" s="109">
        <v>45771</v>
      </c>
      <c r="D36" s="110">
        <v>0.75289351851851849</v>
      </c>
      <c r="E36" s="112" t="s">
        <v>13</v>
      </c>
    </row>
    <row r="37" spans="1:5" x14ac:dyDescent="0.25">
      <c r="A37" s="107">
        <v>159</v>
      </c>
      <c r="B37" s="108" t="s">
        <v>128</v>
      </c>
      <c r="C37" s="109">
        <v>45771</v>
      </c>
      <c r="D37" s="110">
        <v>0.76329861111111108</v>
      </c>
      <c r="E37" s="112" t="s">
        <v>13</v>
      </c>
    </row>
    <row r="38" spans="1:5" x14ac:dyDescent="0.25">
      <c r="A38" s="107">
        <v>168</v>
      </c>
      <c r="B38" s="108" t="s">
        <v>129</v>
      </c>
      <c r="C38" s="109">
        <v>45771</v>
      </c>
      <c r="D38" s="110">
        <v>0.74946759259259255</v>
      </c>
      <c r="E38" s="112" t="s">
        <v>13</v>
      </c>
    </row>
    <row r="39" spans="1:5" x14ac:dyDescent="0.25">
      <c r="A39" s="107">
        <v>170</v>
      </c>
      <c r="B39" s="108" t="s">
        <v>130</v>
      </c>
      <c r="C39" s="109">
        <v>45771</v>
      </c>
      <c r="D39" s="110">
        <v>0.80064814814814811</v>
      </c>
      <c r="E39" s="112" t="s">
        <v>13</v>
      </c>
    </row>
    <row r="40" spans="1:5" x14ac:dyDescent="0.25">
      <c r="A40" s="107">
        <v>175</v>
      </c>
      <c r="B40" s="108" t="s">
        <v>131</v>
      </c>
      <c r="C40" s="109">
        <v>45771</v>
      </c>
      <c r="D40" s="110">
        <v>0.75127314814814816</v>
      </c>
      <c r="E40" s="112" t="s">
        <v>13</v>
      </c>
    </row>
    <row r="41" spans="1:5" x14ac:dyDescent="0.25">
      <c r="A41" s="107">
        <v>177</v>
      </c>
      <c r="B41" s="108" t="s">
        <v>132</v>
      </c>
      <c r="C41" s="109">
        <v>45771</v>
      </c>
      <c r="D41" s="110">
        <v>0.7185300925925926</v>
      </c>
      <c r="E41" s="112" t="s">
        <v>13</v>
      </c>
    </row>
    <row r="42" spans="1:5" x14ac:dyDescent="0.25">
      <c r="A42" s="107">
        <v>180</v>
      </c>
      <c r="B42" s="108" t="s">
        <v>133</v>
      </c>
      <c r="C42" s="109">
        <v>45771</v>
      </c>
      <c r="D42" s="110">
        <v>0.75020833333333337</v>
      </c>
      <c r="E42" s="112" t="s">
        <v>13</v>
      </c>
    </row>
    <row r="43" spans="1:5" x14ac:dyDescent="0.25">
      <c r="A43" s="107">
        <v>184</v>
      </c>
      <c r="B43" s="108" t="s">
        <v>134</v>
      </c>
      <c r="C43" s="109">
        <v>45771</v>
      </c>
      <c r="D43" s="110">
        <v>0.75155092592592587</v>
      </c>
      <c r="E43" s="112" t="s">
        <v>13</v>
      </c>
    </row>
    <row r="44" spans="1:5" x14ac:dyDescent="0.25">
      <c r="A44" s="107">
        <v>188</v>
      </c>
      <c r="B44" s="108" t="s">
        <v>136</v>
      </c>
      <c r="C44" s="109">
        <v>45771</v>
      </c>
      <c r="D44" s="110">
        <v>0.75012731481481476</v>
      </c>
      <c r="E44" s="112" t="s">
        <v>13</v>
      </c>
    </row>
    <row r="45" spans="1:5" x14ac:dyDescent="0.25">
      <c r="A45" s="107">
        <v>190</v>
      </c>
      <c r="B45" s="108" t="s">
        <v>137</v>
      </c>
      <c r="C45" s="109">
        <v>45771</v>
      </c>
      <c r="D45" s="110">
        <v>0.75005787037037042</v>
      </c>
      <c r="E45" s="112" t="s">
        <v>13</v>
      </c>
    </row>
    <row r="46" spans="1:5" x14ac:dyDescent="0.25">
      <c r="A46" s="107">
        <v>190</v>
      </c>
      <c r="B46" s="108" t="s">
        <v>137</v>
      </c>
      <c r="C46" s="109">
        <v>45771</v>
      </c>
      <c r="D46" s="110">
        <v>0.75141203703703707</v>
      </c>
      <c r="E46" s="112" t="s">
        <v>13</v>
      </c>
    </row>
    <row r="47" spans="1:5" x14ac:dyDescent="0.25">
      <c r="A47" s="107">
        <v>190</v>
      </c>
      <c r="B47" s="108" t="s">
        <v>137</v>
      </c>
      <c r="C47" s="109">
        <v>45771</v>
      </c>
      <c r="D47" s="110">
        <v>0.75178240740740743</v>
      </c>
      <c r="E47" s="112" t="s">
        <v>13</v>
      </c>
    </row>
    <row r="48" spans="1:5" x14ac:dyDescent="0.25">
      <c r="A48" s="107">
        <v>191</v>
      </c>
      <c r="B48" s="108" t="s">
        <v>138</v>
      </c>
      <c r="C48" s="109">
        <v>45771</v>
      </c>
      <c r="D48" s="110">
        <v>0.8175810185185185</v>
      </c>
      <c r="E48" s="112" t="s">
        <v>13</v>
      </c>
    </row>
    <row r="49" spans="1:5" x14ac:dyDescent="0.25">
      <c r="A49" s="107">
        <v>192</v>
      </c>
      <c r="B49" s="108" t="s">
        <v>139</v>
      </c>
      <c r="C49" s="109">
        <v>45771</v>
      </c>
      <c r="D49" s="110">
        <v>0.76733796296296297</v>
      </c>
      <c r="E49" s="112" t="s">
        <v>13</v>
      </c>
    </row>
    <row r="50" spans="1:5" x14ac:dyDescent="0.25">
      <c r="A50" s="107">
        <v>193</v>
      </c>
      <c r="B50" s="108" t="s">
        <v>140</v>
      </c>
      <c r="C50" s="109">
        <v>45771</v>
      </c>
      <c r="D50" s="110">
        <v>0.71158564814814818</v>
      </c>
      <c r="E50" s="112" t="s">
        <v>13</v>
      </c>
    </row>
    <row r="51" spans="1:5" x14ac:dyDescent="0.25">
      <c r="A51" s="107">
        <v>7</v>
      </c>
      <c r="B51" s="108" t="s">
        <v>141</v>
      </c>
      <c r="C51" s="109">
        <v>45772</v>
      </c>
      <c r="D51" s="110">
        <v>0.26681712962962961</v>
      </c>
      <c r="E51" s="111" t="s">
        <v>11</v>
      </c>
    </row>
    <row r="52" spans="1:5" x14ac:dyDescent="0.25">
      <c r="A52" s="107">
        <v>14</v>
      </c>
      <c r="B52" s="108" t="s">
        <v>121</v>
      </c>
      <c r="C52" s="109">
        <v>45772</v>
      </c>
      <c r="D52" s="110">
        <v>0.27913194444444445</v>
      </c>
      <c r="E52" s="111" t="s">
        <v>11</v>
      </c>
    </row>
    <row r="53" spans="1:5" x14ac:dyDescent="0.25">
      <c r="A53" s="107">
        <v>15</v>
      </c>
      <c r="B53" s="108" t="s">
        <v>145</v>
      </c>
      <c r="C53" s="109">
        <v>45772</v>
      </c>
      <c r="D53" s="110">
        <v>0.27903935185185186</v>
      </c>
      <c r="E53" s="111" t="s">
        <v>11</v>
      </c>
    </row>
    <row r="54" spans="1:5" x14ac:dyDescent="0.25">
      <c r="A54" s="107">
        <v>18</v>
      </c>
      <c r="B54" s="108" t="s">
        <v>122</v>
      </c>
      <c r="C54" s="109">
        <v>45772</v>
      </c>
      <c r="D54" s="110">
        <v>0.25707175925925924</v>
      </c>
      <c r="E54" s="111" t="s">
        <v>11</v>
      </c>
    </row>
    <row r="55" spans="1:5" x14ac:dyDescent="0.25">
      <c r="A55" s="107">
        <v>22</v>
      </c>
      <c r="B55" s="108" t="s">
        <v>146</v>
      </c>
      <c r="C55" s="109">
        <v>45772</v>
      </c>
      <c r="D55" s="110">
        <v>0.37712962962962965</v>
      </c>
      <c r="E55" s="111" t="s">
        <v>11</v>
      </c>
    </row>
    <row r="56" spans="1:5" x14ac:dyDescent="0.25">
      <c r="A56" s="107">
        <v>47</v>
      </c>
      <c r="B56" s="108" t="s">
        <v>143</v>
      </c>
      <c r="C56" s="109">
        <v>45772</v>
      </c>
      <c r="D56" s="110">
        <v>0.37065972222222221</v>
      </c>
      <c r="E56" s="111" t="s">
        <v>11</v>
      </c>
    </row>
    <row r="57" spans="1:5" x14ac:dyDescent="0.25">
      <c r="A57" s="107">
        <v>50</v>
      </c>
      <c r="B57" s="108" t="s">
        <v>123</v>
      </c>
      <c r="C57" s="109">
        <v>45772</v>
      </c>
      <c r="D57" s="110">
        <v>0.25104166666666666</v>
      </c>
      <c r="E57" s="111" t="s">
        <v>11</v>
      </c>
    </row>
    <row r="58" spans="1:5" x14ac:dyDescent="0.25">
      <c r="A58" s="107">
        <v>52</v>
      </c>
      <c r="B58" s="108" t="s">
        <v>124</v>
      </c>
      <c r="C58" s="109">
        <v>45772</v>
      </c>
      <c r="D58" s="110">
        <v>0.25797453703703704</v>
      </c>
      <c r="E58" s="111" t="s">
        <v>11</v>
      </c>
    </row>
    <row r="59" spans="1:5" x14ac:dyDescent="0.25">
      <c r="A59" s="107">
        <v>120</v>
      </c>
      <c r="B59" s="108" t="s">
        <v>125</v>
      </c>
      <c r="C59" s="109">
        <v>45772</v>
      </c>
      <c r="D59" s="110">
        <v>0.2774537037037037</v>
      </c>
      <c r="E59" s="111" t="s">
        <v>11</v>
      </c>
    </row>
    <row r="60" spans="1:5" x14ac:dyDescent="0.25">
      <c r="A60" s="107">
        <v>125</v>
      </c>
      <c r="B60" s="108" t="s">
        <v>144</v>
      </c>
      <c r="C60" s="109">
        <v>45772</v>
      </c>
      <c r="D60" s="110">
        <v>0.37565972222222221</v>
      </c>
      <c r="E60" s="111" t="s">
        <v>11</v>
      </c>
    </row>
    <row r="61" spans="1:5" x14ac:dyDescent="0.25">
      <c r="A61" s="107">
        <v>139</v>
      </c>
      <c r="B61" s="108" t="s">
        <v>126</v>
      </c>
      <c r="C61" s="109">
        <v>45772</v>
      </c>
      <c r="D61" s="110">
        <v>0.28099537037037037</v>
      </c>
      <c r="E61" s="111" t="s">
        <v>11</v>
      </c>
    </row>
    <row r="62" spans="1:5" x14ac:dyDescent="0.25">
      <c r="A62" s="107">
        <v>142</v>
      </c>
      <c r="B62" s="108" t="s">
        <v>127</v>
      </c>
      <c r="C62" s="109">
        <v>45772</v>
      </c>
      <c r="D62" s="110">
        <v>0.35649305555555555</v>
      </c>
      <c r="E62" s="111" t="s">
        <v>11</v>
      </c>
    </row>
    <row r="63" spans="1:5" x14ac:dyDescent="0.25">
      <c r="A63" s="107">
        <v>159</v>
      </c>
      <c r="B63" s="108" t="s">
        <v>128</v>
      </c>
      <c r="C63" s="109">
        <v>45772</v>
      </c>
      <c r="D63" s="110">
        <v>0.37913194444444442</v>
      </c>
      <c r="E63" s="111" t="s">
        <v>11</v>
      </c>
    </row>
    <row r="64" spans="1:5" x14ac:dyDescent="0.25">
      <c r="A64" s="107">
        <v>168</v>
      </c>
      <c r="B64" s="108" t="s">
        <v>129</v>
      </c>
      <c r="C64" s="109">
        <v>45772</v>
      </c>
      <c r="D64" s="110">
        <v>0.25497685185185187</v>
      </c>
      <c r="E64" s="111" t="s">
        <v>11</v>
      </c>
    </row>
    <row r="65" spans="1:5" x14ac:dyDescent="0.25">
      <c r="A65" s="107">
        <v>170</v>
      </c>
      <c r="B65" s="108" t="s">
        <v>130</v>
      </c>
      <c r="C65" s="109">
        <v>45772</v>
      </c>
      <c r="D65" s="110">
        <v>0.32951388888888888</v>
      </c>
      <c r="E65" s="111" t="s">
        <v>11</v>
      </c>
    </row>
    <row r="66" spans="1:5" x14ac:dyDescent="0.25">
      <c r="A66" s="107">
        <v>175</v>
      </c>
      <c r="B66" s="108" t="s">
        <v>131</v>
      </c>
      <c r="C66" s="109">
        <v>45772</v>
      </c>
      <c r="D66" s="110">
        <v>0.25833333333333336</v>
      </c>
      <c r="E66" s="111" t="s">
        <v>11</v>
      </c>
    </row>
    <row r="67" spans="1:5" x14ac:dyDescent="0.25">
      <c r="A67" s="107">
        <v>177</v>
      </c>
      <c r="B67" s="108" t="s">
        <v>132</v>
      </c>
      <c r="C67" s="109">
        <v>45772</v>
      </c>
      <c r="D67" s="110">
        <v>0.29153935185185187</v>
      </c>
      <c r="E67" s="111" t="s">
        <v>11</v>
      </c>
    </row>
    <row r="68" spans="1:5" x14ac:dyDescent="0.25">
      <c r="A68" s="107">
        <v>180</v>
      </c>
      <c r="B68" s="108" t="s">
        <v>133</v>
      </c>
      <c r="C68" s="109">
        <v>45772</v>
      </c>
      <c r="D68" s="110">
        <v>0.27310185185185187</v>
      </c>
      <c r="E68" s="111" t="s">
        <v>11</v>
      </c>
    </row>
    <row r="69" spans="1:5" x14ac:dyDescent="0.25">
      <c r="A69" s="107">
        <v>184</v>
      </c>
      <c r="B69" s="108" t="s">
        <v>134</v>
      </c>
      <c r="C69" s="109">
        <v>45772</v>
      </c>
      <c r="D69" s="110">
        <v>0.28082175925925928</v>
      </c>
      <c r="E69" s="111" t="s">
        <v>11</v>
      </c>
    </row>
    <row r="70" spans="1:5" x14ac:dyDescent="0.25">
      <c r="A70" s="107">
        <v>186</v>
      </c>
      <c r="B70" s="108" t="s">
        <v>135</v>
      </c>
      <c r="C70" s="109">
        <v>45772</v>
      </c>
      <c r="D70" s="110">
        <v>0.2396875</v>
      </c>
      <c r="E70" s="111" t="s">
        <v>11</v>
      </c>
    </row>
    <row r="71" spans="1:5" x14ac:dyDescent="0.25">
      <c r="A71" s="107">
        <v>188</v>
      </c>
      <c r="B71" s="108" t="s">
        <v>136</v>
      </c>
      <c r="C71" s="109">
        <v>45772</v>
      </c>
      <c r="D71" s="110">
        <v>0.25893518518518521</v>
      </c>
      <c r="E71" s="111" t="s">
        <v>11</v>
      </c>
    </row>
    <row r="72" spans="1:5" x14ac:dyDescent="0.25">
      <c r="A72" s="107">
        <v>190</v>
      </c>
      <c r="B72" s="108" t="s">
        <v>137</v>
      </c>
      <c r="C72" s="109">
        <v>45772</v>
      </c>
      <c r="D72" s="110">
        <v>0.23394675925925926</v>
      </c>
      <c r="E72" s="111" t="s">
        <v>11</v>
      </c>
    </row>
    <row r="73" spans="1:5" x14ac:dyDescent="0.25">
      <c r="A73" s="107">
        <v>191</v>
      </c>
      <c r="B73" s="108" t="s">
        <v>138</v>
      </c>
      <c r="C73" s="109">
        <v>45772</v>
      </c>
      <c r="D73" s="110">
        <v>0.25255787037037036</v>
      </c>
      <c r="E73" s="111" t="s">
        <v>11</v>
      </c>
    </row>
    <row r="74" spans="1:5" x14ac:dyDescent="0.25">
      <c r="A74" s="107">
        <v>192</v>
      </c>
      <c r="B74" s="108" t="s">
        <v>139</v>
      </c>
      <c r="C74" s="109">
        <v>45772</v>
      </c>
      <c r="D74" s="110">
        <v>0.25747685185185187</v>
      </c>
      <c r="E74" s="111" t="s">
        <v>11</v>
      </c>
    </row>
    <row r="75" spans="1:5" x14ac:dyDescent="0.25">
      <c r="A75" s="107">
        <v>193</v>
      </c>
      <c r="B75" s="108" t="s">
        <v>140</v>
      </c>
      <c r="C75" s="109">
        <v>45772</v>
      </c>
      <c r="D75" s="110">
        <v>0.3319097222222222</v>
      </c>
      <c r="E75" s="111" t="s">
        <v>11</v>
      </c>
    </row>
    <row r="76" spans="1:5" x14ac:dyDescent="0.25">
      <c r="A76" s="107">
        <v>14</v>
      </c>
      <c r="B76" s="108" t="s">
        <v>121</v>
      </c>
      <c r="C76" s="109">
        <v>45772</v>
      </c>
      <c r="D76" s="110">
        <v>0.75208333333333333</v>
      </c>
      <c r="E76" s="112" t="s">
        <v>13</v>
      </c>
    </row>
    <row r="77" spans="1:5" x14ac:dyDescent="0.25">
      <c r="A77" s="107">
        <v>15</v>
      </c>
      <c r="B77" s="108" t="s">
        <v>145</v>
      </c>
      <c r="C77" s="109">
        <v>45772</v>
      </c>
      <c r="D77" s="110">
        <v>0.76928240740740739</v>
      </c>
      <c r="E77" s="112" t="s">
        <v>13</v>
      </c>
    </row>
    <row r="78" spans="1:5" x14ac:dyDescent="0.25">
      <c r="A78" s="107">
        <v>22</v>
      </c>
      <c r="B78" s="108" t="s">
        <v>146</v>
      </c>
      <c r="C78" s="109">
        <v>45772</v>
      </c>
      <c r="D78" s="110">
        <v>0.74734953703703699</v>
      </c>
      <c r="E78" s="112" t="s">
        <v>13</v>
      </c>
    </row>
    <row r="79" spans="1:5" x14ac:dyDescent="0.25">
      <c r="A79" s="107">
        <v>47</v>
      </c>
      <c r="B79" s="108" t="s">
        <v>143</v>
      </c>
      <c r="C79" s="109">
        <v>45772</v>
      </c>
      <c r="D79" s="110">
        <v>0.85952546296296295</v>
      </c>
      <c r="E79" s="112" t="s">
        <v>13</v>
      </c>
    </row>
    <row r="80" spans="1:5" x14ac:dyDescent="0.25">
      <c r="A80" s="107">
        <v>52</v>
      </c>
      <c r="B80" s="108" t="s">
        <v>124</v>
      </c>
      <c r="C80" s="109">
        <v>45772</v>
      </c>
      <c r="D80" s="110">
        <v>0.76406249999999998</v>
      </c>
      <c r="E80" s="112" t="s">
        <v>13</v>
      </c>
    </row>
    <row r="81" spans="1:5" x14ac:dyDescent="0.25">
      <c r="A81" s="107">
        <v>120</v>
      </c>
      <c r="B81" s="108" t="s">
        <v>125</v>
      </c>
      <c r="C81" s="109">
        <v>45772</v>
      </c>
      <c r="D81" s="110">
        <v>0.85280092592592593</v>
      </c>
      <c r="E81" s="112" t="s">
        <v>13</v>
      </c>
    </row>
    <row r="82" spans="1:5" x14ac:dyDescent="0.25">
      <c r="A82" s="107">
        <v>125</v>
      </c>
      <c r="B82" s="108" t="s">
        <v>144</v>
      </c>
      <c r="C82" s="109">
        <v>45772</v>
      </c>
      <c r="D82" s="110">
        <v>0.76348379629629626</v>
      </c>
      <c r="E82" s="112" t="s">
        <v>13</v>
      </c>
    </row>
    <row r="83" spans="1:5" x14ac:dyDescent="0.25">
      <c r="A83" s="107">
        <v>125</v>
      </c>
      <c r="B83" s="108" t="s">
        <v>144</v>
      </c>
      <c r="C83" s="109">
        <v>45772</v>
      </c>
      <c r="D83" s="110">
        <v>0.78212962962962962</v>
      </c>
      <c r="E83" s="112" t="s">
        <v>13</v>
      </c>
    </row>
    <row r="84" spans="1:5" x14ac:dyDescent="0.25">
      <c r="A84" s="107">
        <v>142</v>
      </c>
      <c r="B84" s="108" t="s">
        <v>127</v>
      </c>
      <c r="C84" s="109">
        <v>45772</v>
      </c>
      <c r="D84" s="110">
        <v>0.75141203703703707</v>
      </c>
      <c r="E84" s="112" t="s">
        <v>13</v>
      </c>
    </row>
    <row r="85" spans="1:5" x14ac:dyDescent="0.25">
      <c r="A85" s="107">
        <v>159</v>
      </c>
      <c r="B85" s="108" t="s">
        <v>128</v>
      </c>
      <c r="C85" s="109">
        <v>45772</v>
      </c>
      <c r="D85" s="110">
        <v>0.75160879629629629</v>
      </c>
      <c r="E85" s="112" t="s">
        <v>13</v>
      </c>
    </row>
    <row r="86" spans="1:5" x14ac:dyDescent="0.25">
      <c r="A86" s="107">
        <v>168</v>
      </c>
      <c r="B86" s="108" t="s">
        <v>129</v>
      </c>
      <c r="C86" s="109">
        <v>45772</v>
      </c>
      <c r="D86" s="110">
        <v>0.7560648148148148</v>
      </c>
      <c r="E86" s="112" t="s">
        <v>13</v>
      </c>
    </row>
    <row r="87" spans="1:5" x14ac:dyDescent="0.25">
      <c r="A87" s="107">
        <v>175</v>
      </c>
      <c r="B87" s="108" t="s">
        <v>131</v>
      </c>
      <c r="C87" s="109">
        <v>45772</v>
      </c>
      <c r="D87" s="110">
        <v>0.75357638888888889</v>
      </c>
      <c r="E87" s="112" t="s">
        <v>13</v>
      </c>
    </row>
    <row r="88" spans="1:5" x14ac:dyDescent="0.25">
      <c r="A88" s="107">
        <v>177</v>
      </c>
      <c r="B88" s="108" t="s">
        <v>132</v>
      </c>
      <c r="C88" s="109">
        <v>45772</v>
      </c>
      <c r="D88" s="110">
        <v>0.75924768518518515</v>
      </c>
      <c r="E88" s="112" t="s">
        <v>13</v>
      </c>
    </row>
    <row r="89" spans="1:5" x14ac:dyDescent="0.25">
      <c r="A89" s="107">
        <v>180</v>
      </c>
      <c r="B89" s="108" t="s">
        <v>133</v>
      </c>
      <c r="C89" s="109">
        <v>45772</v>
      </c>
      <c r="D89" s="110">
        <v>0.75436342592592598</v>
      </c>
      <c r="E89" s="112" t="s">
        <v>13</v>
      </c>
    </row>
    <row r="90" spans="1:5" x14ac:dyDescent="0.25">
      <c r="A90" s="107">
        <v>188</v>
      </c>
      <c r="B90" s="108" t="s">
        <v>136</v>
      </c>
      <c r="C90" s="109">
        <v>45772</v>
      </c>
      <c r="D90" s="110">
        <v>0.75199074074074079</v>
      </c>
      <c r="E90" s="112" t="s">
        <v>13</v>
      </c>
    </row>
    <row r="91" spans="1:5" x14ac:dyDescent="0.25">
      <c r="A91" s="107">
        <v>190</v>
      </c>
      <c r="B91" s="108" t="s">
        <v>137</v>
      </c>
      <c r="C91" s="109">
        <v>45772</v>
      </c>
      <c r="D91" s="110">
        <v>0.76429398148148153</v>
      </c>
      <c r="E91" s="112" t="s">
        <v>13</v>
      </c>
    </row>
    <row r="92" spans="1:5" x14ac:dyDescent="0.25">
      <c r="A92" s="107">
        <v>190</v>
      </c>
      <c r="B92" s="108" t="s">
        <v>137</v>
      </c>
      <c r="C92" s="109">
        <v>45772</v>
      </c>
      <c r="D92" s="110">
        <v>0.76787037037037043</v>
      </c>
      <c r="E92" s="112" t="s">
        <v>13</v>
      </c>
    </row>
    <row r="93" spans="1:5" x14ac:dyDescent="0.25">
      <c r="A93" s="107">
        <v>191</v>
      </c>
      <c r="B93" s="108" t="s">
        <v>138</v>
      </c>
      <c r="C93" s="109">
        <v>45772</v>
      </c>
      <c r="D93" s="110">
        <v>0.77424768518518516</v>
      </c>
      <c r="E93" s="112" t="s">
        <v>13</v>
      </c>
    </row>
    <row r="94" spans="1:5" x14ac:dyDescent="0.25">
      <c r="A94" s="107">
        <v>192</v>
      </c>
      <c r="B94" s="108" t="s">
        <v>139</v>
      </c>
      <c r="C94" s="109">
        <v>45772</v>
      </c>
      <c r="D94" s="110">
        <v>0.80876157407407412</v>
      </c>
      <c r="E94" s="112" t="s">
        <v>13</v>
      </c>
    </row>
    <row r="95" spans="1:5" x14ac:dyDescent="0.25">
      <c r="A95" s="107">
        <v>193</v>
      </c>
      <c r="B95" s="108" t="s">
        <v>140</v>
      </c>
      <c r="C95" s="109">
        <v>45772</v>
      </c>
      <c r="D95" s="110">
        <v>0.71179398148148143</v>
      </c>
      <c r="E95" s="112" t="s">
        <v>13</v>
      </c>
    </row>
    <row r="96" spans="1:5" x14ac:dyDescent="0.25">
      <c r="A96" s="107">
        <v>7</v>
      </c>
      <c r="B96" s="108" t="s">
        <v>141</v>
      </c>
      <c r="C96" s="109">
        <v>45773</v>
      </c>
      <c r="D96" s="110">
        <v>0.28179398148148149</v>
      </c>
      <c r="E96" s="111" t="s">
        <v>11</v>
      </c>
    </row>
    <row r="97" spans="1:5" x14ac:dyDescent="0.25">
      <c r="A97" s="107">
        <v>11</v>
      </c>
      <c r="B97" s="108" t="s">
        <v>142</v>
      </c>
      <c r="C97" s="109">
        <v>45773</v>
      </c>
      <c r="D97" s="110">
        <v>0.29369212962962965</v>
      </c>
      <c r="E97" s="111" t="s">
        <v>11</v>
      </c>
    </row>
    <row r="98" spans="1:5" x14ac:dyDescent="0.25">
      <c r="A98" s="107">
        <v>14</v>
      </c>
      <c r="B98" s="108" t="s">
        <v>121</v>
      </c>
      <c r="C98" s="109">
        <v>45773</v>
      </c>
      <c r="D98" s="110">
        <v>0.29358796296296297</v>
      </c>
      <c r="E98" s="111" t="s">
        <v>11</v>
      </c>
    </row>
    <row r="99" spans="1:5" x14ac:dyDescent="0.25">
      <c r="A99" s="107">
        <v>15</v>
      </c>
      <c r="B99" s="108" t="s">
        <v>145</v>
      </c>
      <c r="C99" s="109">
        <v>45773</v>
      </c>
      <c r="D99" s="110">
        <v>0.29342592592592592</v>
      </c>
      <c r="E99" s="111" t="s">
        <v>11</v>
      </c>
    </row>
    <row r="100" spans="1:5" x14ac:dyDescent="0.25">
      <c r="A100" s="107">
        <v>18</v>
      </c>
      <c r="B100" s="108" t="s">
        <v>122</v>
      </c>
      <c r="C100" s="109">
        <v>45773</v>
      </c>
      <c r="D100" s="110">
        <v>0.32072916666666668</v>
      </c>
      <c r="E100" s="111" t="s">
        <v>11</v>
      </c>
    </row>
    <row r="101" spans="1:5" x14ac:dyDescent="0.25">
      <c r="A101" s="107">
        <v>22</v>
      </c>
      <c r="B101" s="108" t="s">
        <v>146</v>
      </c>
      <c r="C101" s="109">
        <v>45773</v>
      </c>
      <c r="D101" s="110">
        <v>0.39405092592592594</v>
      </c>
      <c r="E101" s="111" t="s">
        <v>11</v>
      </c>
    </row>
    <row r="102" spans="1:5" x14ac:dyDescent="0.25">
      <c r="A102" s="107">
        <v>47</v>
      </c>
      <c r="B102" s="108" t="s">
        <v>143</v>
      </c>
      <c r="C102" s="109">
        <v>45773</v>
      </c>
      <c r="D102" s="110">
        <v>0.38136574074074076</v>
      </c>
      <c r="E102" s="111" t="s">
        <v>11</v>
      </c>
    </row>
    <row r="103" spans="1:5" x14ac:dyDescent="0.25">
      <c r="A103" s="107">
        <v>50</v>
      </c>
      <c r="B103" s="108" t="s">
        <v>123</v>
      </c>
      <c r="C103" s="109">
        <v>45773</v>
      </c>
      <c r="D103" s="110">
        <v>0.24693287037037037</v>
      </c>
      <c r="E103" s="111" t="s">
        <v>11</v>
      </c>
    </row>
    <row r="104" spans="1:5" x14ac:dyDescent="0.25">
      <c r="A104" s="107">
        <v>52</v>
      </c>
      <c r="B104" s="108" t="s">
        <v>124</v>
      </c>
      <c r="C104" s="109">
        <v>45773</v>
      </c>
      <c r="D104" s="110">
        <v>0.24587962962962964</v>
      </c>
      <c r="E104" s="111" t="s">
        <v>11</v>
      </c>
    </row>
    <row r="105" spans="1:5" x14ac:dyDescent="0.25">
      <c r="A105" s="107">
        <v>120</v>
      </c>
      <c r="B105" s="108" t="s">
        <v>125</v>
      </c>
      <c r="C105" s="109">
        <v>45773</v>
      </c>
      <c r="D105" s="110">
        <v>0.24756944444444445</v>
      </c>
      <c r="E105" s="111" t="s">
        <v>11</v>
      </c>
    </row>
    <row r="106" spans="1:5" x14ac:dyDescent="0.25">
      <c r="A106" s="107">
        <v>139</v>
      </c>
      <c r="B106" s="108" t="s">
        <v>126</v>
      </c>
      <c r="C106" s="109">
        <v>45773</v>
      </c>
      <c r="D106" s="110">
        <v>0.24099537037037036</v>
      </c>
      <c r="E106" s="111" t="s">
        <v>11</v>
      </c>
    </row>
    <row r="107" spans="1:5" x14ac:dyDescent="0.25">
      <c r="A107" s="107">
        <v>142</v>
      </c>
      <c r="B107" s="108" t="s">
        <v>127</v>
      </c>
      <c r="C107" s="109">
        <v>45773</v>
      </c>
      <c r="D107" s="110">
        <v>0.35037037037037039</v>
      </c>
      <c r="E107" s="111" t="s">
        <v>11</v>
      </c>
    </row>
    <row r="108" spans="1:5" x14ac:dyDescent="0.25">
      <c r="A108" s="107">
        <v>159</v>
      </c>
      <c r="B108" s="108" t="s">
        <v>128</v>
      </c>
      <c r="C108" s="109">
        <v>45773</v>
      </c>
      <c r="D108" s="110">
        <v>0.38493055555555555</v>
      </c>
      <c r="E108" s="111" t="s">
        <v>11</v>
      </c>
    </row>
    <row r="109" spans="1:5" x14ac:dyDescent="0.25">
      <c r="A109" s="107">
        <v>168</v>
      </c>
      <c r="B109" s="108" t="s">
        <v>129</v>
      </c>
      <c r="C109" s="109">
        <v>45773</v>
      </c>
      <c r="D109" s="110">
        <v>0.29916666666666669</v>
      </c>
      <c r="E109" s="111" t="s">
        <v>11</v>
      </c>
    </row>
    <row r="110" spans="1:5" x14ac:dyDescent="0.25">
      <c r="A110" s="107">
        <v>177</v>
      </c>
      <c r="B110" s="108" t="s">
        <v>132</v>
      </c>
      <c r="C110" s="109">
        <v>45773</v>
      </c>
      <c r="D110" s="110">
        <v>0.28497685185185184</v>
      </c>
      <c r="E110" s="111" t="s">
        <v>11</v>
      </c>
    </row>
    <row r="111" spans="1:5" x14ac:dyDescent="0.25">
      <c r="A111" s="107">
        <v>180</v>
      </c>
      <c r="B111" s="108" t="s">
        <v>133</v>
      </c>
      <c r="C111" s="109">
        <v>45773</v>
      </c>
      <c r="D111" s="110">
        <v>0.28508101851851853</v>
      </c>
      <c r="E111" s="111" t="s">
        <v>11</v>
      </c>
    </row>
    <row r="112" spans="1:5" x14ac:dyDescent="0.25">
      <c r="A112" s="107">
        <v>184</v>
      </c>
      <c r="B112" s="108" t="s">
        <v>134</v>
      </c>
      <c r="C112" s="109">
        <v>45773</v>
      </c>
      <c r="D112" s="110">
        <v>0.26988425925925924</v>
      </c>
      <c r="E112" s="111" t="s">
        <v>11</v>
      </c>
    </row>
    <row r="113" spans="1:5" x14ac:dyDescent="0.25">
      <c r="A113" s="107">
        <v>186</v>
      </c>
      <c r="B113" s="108" t="s">
        <v>135</v>
      </c>
      <c r="C113" s="109">
        <v>45773</v>
      </c>
      <c r="D113" s="110">
        <v>0.47960648148148149</v>
      </c>
      <c r="E113" s="111" t="s">
        <v>11</v>
      </c>
    </row>
    <row r="114" spans="1:5" x14ac:dyDescent="0.25">
      <c r="A114" s="107">
        <v>188</v>
      </c>
      <c r="B114" s="108" t="s">
        <v>136</v>
      </c>
      <c r="C114" s="109">
        <v>45773</v>
      </c>
      <c r="D114" s="110">
        <v>0.26966435185185184</v>
      </c>
      <c r="E114" s="111" t="s">
        <v>11</v>
      </c>
    </row>
    <row r="115" spans="1:5" x14ac:dyDescent="0.25">
      <c r="A115" s="107">
        <v>190</v>
      </c>
      <c r="B115" s="108" t="s">
        <v>137</v>
      </c>
      <c r="C115" s="109">
        <v>45773</v>
      </c>
      <c r="D115" s="110">
        <v>0.25260416666666669</v>
      </c>
      <c r="E115" s="111" t="s">
        <v>11</v>
      </c>
    </row>
    <row r="116" spans="1:5" x14ac:dyDescent="0.25">
      <c r="A116" s="107">
        <v>191</v>
      </c>
      <c r="B116" s="108" t="s">
        <v>138</v>
      </c>
      <c r="C116" s="109">
        <v>45773</v>
      </c>
      <c r="D116" s="110">
        <v>0.25070601851851854</v>
      </c>
      <c r="E116" s="111" t="s">
        <v>11</v>
      </c>
    </row>
    <row r="117" spans="1:5" x14ac:dyDescent="0.25">
      <c r="A117" s="107">
        <v>192</v>
      </c>
      <c r="B117" s="108" t="s">
        <v>139</v>
      </c>
      <c r="C117" s="109">
        <v>45773</v>
      </c>
      <c r="D117" s="110">
        <v>0.23913194444444444</v>
      </c>
      <c r="E117" s="111" t="s">
        <v>11</v>
      </c>
    </row>
    <row r="118" spans="1:5" x14ac:dyDescent="0.25">
      <c r="A118" s="107">
        <v>7</v>
      </c>
      <c r="B118" s="108" t="s">
        <v>141</v>
      </c>
      <c r="C118" s="109">
        <v>45773</v>
      </c>
      <c r="D118" s="110">
        <v>0.82443287037037039</v>
      </c>
      <c r="E118" s="112" t="s">
        <v>13</v>
      </c>
    </row>
    <row r="119" spans="1:5" x14ac:dyDescent="0.25">
      <c r="A119" s="107">
        <v>14</v>
      </c>
      <c r="B119" s="108" t="s">
        <v>121</v>
      </c>
      <c r="C119" s="109">
        <v>45773</v>
      </c>
      <c r="D119" s="110">
        <v>0.58679398148148143</v>
      </c>
      <c r="E119" s="112" t="s">
        <v>13</v>
      </c>
    </row>
    <row r="120" spans="1:5" x14ac:dyDescent="0.25">
      <c r="A120" s="107">
        <v>15</v>
      </c>
      <c r="B120" s="108" t="s">
        <v>145</v>
      </c>
      <c r="C120" s="109">
        <v>45773</v>
      </c>
      <c r="D120" s="110">
        <v>0.58387731481481486</v>
      </c>
      <c r="E120" s="112" t="s">
        <v>13</v>
      </c>
    </row>
    <row r="121" spans="1:5" x14ac:dyDescent="0.25">
      <c r="A121" s="107">
        <v>22</v>
      </c>
      <c r="B121" s="108" t="s">
        <v>146</v>
      </c>
      <c r="C121" s="109">
        <v>45773</v>
      </c>
      <c r="D121" s="110">
        <v>0.5413310185185185</v>
      </c>
      <c r="E121" s="112" t="s">
        <v>13</v>
      </c>
    </row>
    <row r="122" spans="1:5" x14ac:dyDescent="0.25">
      <c r="A122" s="107">
        <v>47</v>
      </c>
      <c r="B122" s="108" t="s">
        <v>143</v>
      </c>
      <c r="C122" s="109">
        <v>45773</v>
      </c>
      <c r="D122" s="110">
        <v>0.6852893518518518</v>
      </c>
      <c r="E122" s="112" t="s">
        <v>13</v>
      </c>
    </row>
    <row r="123" spans="1:5" x14ac:dyDescent="0.25">
      <c r="A123" s="107">
        <v>50</v>
      </c>
      <c r="B123" s="108" t="s">
        <v>123</v>
      </c>
      <c r="C123" s="109">
        <v>45773</v>
      </c>
      <c r="D123" s="110">
        <v>0.76325231481481481</v>
      </c>
      <c r="E123" s="112" t="s">
        <v>13</v>
      </c>
    </row>
    <row r="124" spans="1:5" x14ac:dyDescent="0.25">
      <c r="A124" s="107">
        <v>52</v>
      </c>
      <c r="B124" s="108" t="s">
        <v>124</v>
      </c>
      <c r="C124" s="109">
        <v>45773</v>
      </c>
      <c r="D124" s="110">
        <v>0.75548611111111108</v>
      </c>
      <c r="E124" s="112" t="s">
        <v>13</v>
      </c>
    </row>
    <row r="125" spans="1:5" x14ac:dyDescent="0.25">
      <c r="A125" s="107">
        <v>120</v>
      </c>
      <c r="B125" s="108" t="s">
        <v>125</v>
      </c>
      <c r="C125" s="109">
        <v>45773</v>
      </c>
      <c r="D125" s="110">
        <v>0.75414351851851846</v>
      </c>
      <c r="E125" s="112" t="s">
        <v>13</v>
      </c>
    </row>
    <row r="126" spans="1:5" x14ac:dyDescent="0.25">
      <c r="A126" s="107">
        <v>159</v>
      </c>
      <c r="B126" s="108" t="s">
        <v>128</v>
      </c>
      <c r="C126" s="109">
        <v>45773</v>
      </c>
      <c r="D126" s="110">
        <v>0.55839120370370365</v>
      </c>
      <c r="E126" s="112" t="s">
        <v>13</v>
      </c>
    </row>
    <row r="127" spans="1:5" x14ac:dyDescent="0.25">
      <c r="A127" s="107">
        <v>168</v>
      </c>
      <c r="B127" s="108" t="s">
        <v>129</v>
      </c>
      <c r="C127" s="109">
        <v>45773</v>
      </c>
      <c r="D127" s="110">
        <v>0.56987268518518519</v>
      </c>
      <c r="E127" s="112" t="s">
        <v>13</v>
      </c>
    </row>
    <row r="128" spans="1:5" x14ac:dyDescent="0.25">
      <c r="A128" s="107">
        <v>168</v>
      </c>
      <c r="B128" s="108" t="s">
        <v>129</v>
      </c>
      <c r="C128" s="109">
        <v>45773</v>
      </c>
      <c r="D128" s="110">
        <v>0.57057870370370367</v>
      </c>
      <c r="E128" s="112" t="s">
        <v>13</v>
      </c>
    </row>
    <row r="129" spans="1:5" x14ac:dyDescent="0.25">
      <c r="A129" s="107">
        <v>177</v>
      </c>
      <c r="B129" s="108" t="s">
        <v>132</v>
      </c>
      <c r="C129" s="109">
        <v>45773</v>
      </c>
      <c r="D129" s="110">
        <v>0.55763888888888891</v>
      </c>
      <c r="E129" s="112" t="s">
        <v>13</v>
      </c>
    </row>
    <row r="130" spans="1:5" x14ac:dyDescent="0.25">
      <c r="A130" s="107">
        <v>180</v>
      </c>
      <c r="B130" s="108" t="s">
        <v>133</v>
      </c>
      <c r="C130" s="109">
        <v>45773</v>
      </c>
      <c r="D130" s="110">
        <v>0.55462962962962958</v>
      </c>
      <c r="E130" s="112" t="s">
        <v>13</v>
      </c>
    </row>
    <row r="131" spans="1:5" x14ac:dyDescent="0.25">
      <c r="A131" s="107">
        <v>188</v>
      </c>
      <c r="B131" s="108" t="s">
        <v>136</v>
      </c>
      <c r="C131" s="109">
        <v>45773</v>
      </c>
      <c r="D131" s="110">
        <v>0.60247685185185185</v>
      </c>
      <c r="E131" s="112" t="s">
        <v>13</v>
      </c>
    </row>
    <row r="132" spans="1:5" x14ac:dyDescent="0.25">
      <c r="A132" s="107">
        <v>190</v>
      </c>
      <c r="B132" s="108" t="s">
        <v>137</v>
      </c>
      <c r="C132" s="109">
        <v>45773</v>
      </c>
      <c r="D132" s="110">
        <v>0.77369212962962963</v>
      </c>
      <c r="E132" s="112" t="s">
        <v>13</v>
      </c>
    </row>
    <row r="133" spans="1:5" x14ac:dyDescent="0.25">
      <c r="A133" s="107">
        <v>191</v>
      </c>
      <c r="B133" s="108" t="s">
        <v>138</v>
      </c>
      <c r="C133" s="109">
        <v>45773</v>
      </c>
      <c r="D133" s="110">
        <v>0.75399305555555551</v>
      </c>
      <c r="E133" s="112" t="s">
        <v>13</v>
      </c>
    </row>
    <row r="134" spans="1:5" x14ac:dyDescent="0.25">
      <c r="A134" s="107">
        <v>192</v>
      </c>
      <c r="B134" s="108" t="s">
        <v>139</v>
      </c>
      <c r="C134" s="109">
        <v>45773</v>
      </c>
      <c r="D134" s="110">
        <v>0.77121527777777776</v>
      </c>
      <c r="E134" s="112" t="s">
        <v>13</v>
      </c>
    </row>
    <row r="135" spans="1:5" x14ac:dyDescent="0.25">
      <c r="A135" s="107">
        <v>193</v>
      </c>
      <c r="B135" s="108" t="s">
        <v>140</v>
      </c>
      <c r="C135" s="109">
        <v>45773</v>
      </c>
      <c r="D135" s="110">
        <v>0.5554513888888889</v>
      </c>
      <c r="E135" s="112" t="s">
        <v>13</v>
      </c>
    </row>
    <row r="136" spans="1:5" x14ac:dyDescent="0.25">
      <c r="A136" s="107">
        <v>11</v>
      </c>
      <c r="B136" s="108" t="s">
        <v>142</v>
      </c>
      <c r="C136" s="109">
        <v>45774</v>
      </c>
      <c r="D136" s="110">
        <v>0.27914351851851854</v>
      </c>
      <c r="E136" s="111" t="s">
        <v>11</v>
      </c>
    </row>
    <row r="137" spans="1:5" x14ac:dyDescent="0.25">
      <c r="A137" s="107">
        <v>15</v>
      </c>
      <c r="B137" s="108" t="s">
        <v>145</v>
      </c>
      <c r="C137" s="109">
        <v>45774</v>
      </c>
      <c r="D137" s="110">
        <v>0.27899305555555554</v>
      </c>
      <c r="E137" s="111" t="s">
        <v>11</v>
      </c>
    </row>
    <row r="138" spans="1:5" x14ac:dyDescent="0.25">
      <c r="A138" s="107">
        <v>15</v>
      </c>
      <c r="B138" s="108" t="s">
        <v>145</v>
      </c>
      <c r="C138" s="109">
        <v>45774</v>
      </c>
      <c r="D138" s="110">
        <v>0.27907407407407409</v>
      </c>
      <c r="E138" s="111" t="s">
        <v>11</v>
      </c>
    </row>
    <row r="139" spans="1:5" x14ac:dyDescent="0.25">
      <c r="A139" s="107">
        <v>18</v>
      </c>
      <c r="B139" s="108" t="s">
        <v>122</v>
      </c>
      <c r="C139" s="109">
        <v>45774</v>
      </c>
      <c r="D139" s="110">
        <v>0.28842592592592592</v>
      </c>
      <c r="E139" s="111" t="s">
        <v>11</v>
      </c>
    </row>
    <row r="140" spans="1:5" x14ac:dyDescent="0.25">
      <c r="A140" s="107">
        <v>50</v>
      </c>
      <c r="B140" s="108" t="s">
        <v>123</v>
      </c>
      <c r="C140" s="109">
        <v>45774</v>
      </c>
      <c r="D140" s="110">
        <v>0.25315972222222222</v>
      </c>
      <c r="E140" s="111" t="s">
        <v>11</v>
      </c>
    </row>
    <row r="141" spans="1:5" x14ac:dyDescent="0.25">
      <c r="A141" s="107">
        <v>52</v>
      </c>
      <c r="B141" s="108" t="s">
        <v>124</v>
      </c>
      <c r="C141" s="109">
        <v>45774</v>
      </c>
      <c r="D141" s="110">
        <v>0.26187500000000002</v>
      </c>
      <c r="E141" s="111" t="s">
        <v>11</v>
      </c>
    </row>
    <row r="142" spans="1:5" x14ac:dyDescent="0.25">
      <c r="A142" s="107">
        <v>120</v>
      </c>
      <c r="B142" s="108" t="s">
        <v>125</v>
      </c>
      <c r="C142" s="109">
        <v>45774</v>
      </c>
      <c r="D142" s="110">
        <v>0.24469907407407407</v>
      </c>
      <c r="E142" s="111" t="s">
        <v>11</v>
      </c>
    </row>
    <row r="143" spans="1:5" x14ac:dyDescent="0.25">
      <c r="A143" s="107">
        <v>139</v>
      </c>
      <c r="B143" s="108" t="s">
        <v>126</v>
      </c>
      <c r="C143" s="109">
        <v>45774</v>
      </c>
      <c r="D143" s="110">
        <v>0.24011574074074074</v>
      </c>
      <c r="E143" s="111" t="s">
        <v>11</v>
      </c>
    </row>
    <row r="144" spans="1:5" x14ac:dyDescent="0.25">
      <c r="A144" s="107">
        <v>168</v>
      </c>
      <c r="B144" s="108" t="s">
        <v>129</v>
      </c>
      <c r="C144" s="109">
        <v>45774</v>
      </c>
      <c r="D144" s="110">
        <v>0.25883101851851853</v>
      </c>
      <c r="E144" s="111" t="s">
        <v>11</v>
      </c>
    </row>
    <row r="145" spans="1:5" x14ac:dyDescent="0.25">
      <c r="A145" s="107">
        <v>168</v>
      </c>
      <c r="B145" s="108" t="s">
        <v>129</v>
      </c>
      <c r="C145" s="109">
        <v>45774</v>
      </c>
      <c r="D145" s="110">
        <v>0.2588773148148148</v>
      </c>
      <c r="E145" s="111" t="s">
        <v>11</v>
      </c>
    </row>
    <row r="146" spans="1:5" x14ac:dyDescent="0.25">
      <c r="A146" s="107">
        <v>177</v>
      </c>
      <c r="B146" s="108" t="s">
        <v>132</v>
      </c>
      <c r="C146" s="109">
        <v>45774</v>
      </c>
      <c r="D146" s="110">
        <v>0.29497685185185185</v>
      </c>
      <c r="E146" s="111" t="s">
        <v>11</v>
      </c>
    </row>
    <row r="147" spans="1:5" x14ac:dyDescent="0.25">
      <c r="A147" s="107">
        <v>184</v>
      </c>
      <c r="B147" s="108" t="s">
        <v>134</v>
      </c>
      <c r="C147" s="109">
        <v>45774</v>
      </c>
      <c r="D147" s="110">
        <v>0.28271990740740743</v>
      </c>
      <c r="E147" s="111" t="s">
        <v>11</v>
      </c>
    </row>
    <row r="148" spans="1:5" x14ac:dyDescent="0.25">
      <c r="A148" s="107">
        <v>186</v>
      </c>
      <c r="B148" s="108" t="s">
        <v>135</v>
      </c>
      <c r="C148" s="109">
        <v>45774</v>
      </c>
      <c r="D148" s="110">
        <v>0.48121527777777778</v>
      </c>
      <c r="E148" s="111" t="s">
        <v>11</v>
      </c>
    </row>
    <row r="149" spans="1:5" x14ac:dyDescent="0.25">
      <c r="A149" s="107">
        <v>188</v>
      </c>
      <c r="B149" s="108" t="s">
        <v>136</v>
      </c>
      <c r="C149" s="109">
        <v>45774</v>
      </c>
      <c r="D149" s="110">
        <v>0.27542824074074074</v>
      </c>
      <c r="E149" s="111" t="s">
        <v>11</v>
      </c>
    </row>
    <row r="150" spans="1:5" x14ac:dyDescent="0.25">
      <c r="A150" s="107">
        <v>190</v>
      </c>
      <c r="B150" s="108" t="s">
        <v>137</v>
      </c>
      <c r="C150" s="109">
        <v>45774</v>
      </c>
      <c r="D150" s="110">
        <v>0.28835648148148146</v>
      </c>
      <c r="E150" s="111" t="s">
        <v>11</v>
      </c>
    </row>
    <row r="151" spans="1:5" x14ac:dyDescent="0.25">
      <c r="A151" s="107">
        <v>191</v>
      </c>
      <c r="B151" s="108" t="s">
        <v>138</v>
      </c>
      <c r="C151" s="109">
        <v>45774</v>
      </c>
      <c r="D151" s="110">
        <v>0.24953703703703703</v>
      </c>
      <c r="E151" s="111" t="s">
        <v>11</v>
      </c>
    </row>
    <row r="152" spans="1:5" x14ac:dyDescent="0.25">
      <c r="A152" s="107">
        <v>192</v>
      </c>
      <c r="B152" s="108" t="s">
        <v>139</v>
      </c>
      <c r="C152" s="109">
        <v>45774</v>
      </c>
      <c r="D152" s="110">
        <v>0.23248842592592592</v>
      </c>
      <c r="E152" s="111" t="s">
        <v>11</v>
      </c>
    </row>
    <row r="153" spans="1:5" x14ac:dyDescent="0.25">
      <c r="A153" s="107">
        <v>11</v>
      </c>
      <c r="B153" s="108" t="s">
        <v>142</v>
      </c>
      <c r="C153" s="109">
        <v>45774</v>
      </c>
      <c r="D153" s="110">
        <v>0.96841435185185187</v>
      </c>
      <c r="E153" s="112" t="s">
        <v>13</v>
      </c>
    </row>
    <row r="154" spans="1:5" x14ac:dyDescent="0.25">
      <c r="A154" s="107">
        <v>15</v>
      </c>
      <c r="B154" s="108" t="s">
        <v>145</v>
      </c>
      <c r="C154" s="109">
        <v>45774</v>
      </c>
      <c r="D154" s="110">
        <v>0.96665509259259264</v>
      </c>
      <c r="E154" s="112" t="s">
        <v>13</v>
      </c>
    </row>
    <row r="155" spans="1:5" x14ac:dyDescent="0.25">
      <c r="A155" s="107">
        <v>120</v>
      </c>
      <c r="B155" s="108" t="s">
        <v>125</v>
      </c>
      <c r="C155" s="109">
        <v>45774</v>
      </c>
      <c r="D155" s="110">
        <v>0.96692129629629631</v>
      </c>
      <c r="E155" s="112" t="s">
        <v>13</v>
      </c>
    </row>
    <row r="156" spans="1:5" x14ac:dyDescent="0.25">
      <c r="A156" s="107">
        <v>184</v>
      </c>
      <c r="B156" s="108" t="s">
        <v>134</v>
      </c>
      <c r="C156" s="109">
        <v>45774</v>
      </c>
      <c r="D156" s="110">
        <v>0.77096064814814813</v>
      </c>
      <c r="E156" s="112" t="s">
        <v>13</v>
      </c>
    </row>
    <row r="157" spans="1:5" x14ac:dyDescent="0.25">
      <c r="A157" s="107">
        <v>188</v>
      </c>
      <c r="B157" s="108" t="s">
        <v>136</v>
      </c>
      <c r="C157" s="109">
        <v>45774</v>
      </c>
      <c r="D157" s="110">
        <v>0.60996527777777776</v>
      </c>
      <c r="E157" s="112" t="s">
        <v>13</v>
      </c>
    </row>
    <row r="158" spans="1:5" x14ac:dyDescent="0.25">
      <c r="A158" s="107">
        <v>190</v>
      </c>
      <c r="B158" s="108" t="s">
        <v>137</v>
      </c>
      <c r="C158" s="109">
        <v>45774</v>
      </c>
      <c r="D158" s="110">
        <v>0.7829976851851852</v>
      </c>
      <c r="E158" s="112" t="s">
        <v>13</v>
      </c>
    </row>
    <row r="159" spans="1:5" x14ac:dyDescent="0.25">
      <c r="A159" s="107">
        <v>191</v>
      </c>
      <c r="B159" s="108" t="s">
        <v>138</v>
      </c>
      <c r="C159" s="109">
        <v>45774</v>
      </c>
      <c r="D159" s="110">
        <v>0.78787037037037033</v>
      </c>
      <c r="E159" s="112" t="s">
        <v>13</v>
      </c>
    </row>
    <row r="160" spans="1:5" x14ac:dyDescent="0.25">
      <c r="A160" s="107">
        <v>192</v>
      </c>
      <c r="B160" s="108" t="s">
        <v>139</v>
      </c>
      <c r="C160" s="109">
        <v>45774</v>
      </c>
      <c r="D160" s="110">
        <v>0.96521990740740737</v>
      </c>
      <c r="E160" s="112" t="s">
        <v>13</v>
      </c>
    </row>
    <row r="161" spans="1:5" x14ac:dyDescent="0.25">
      <c r="A161" s="107">
        <v>7</v>
      </c>
      <c r="B161" s="108" t="s">
        <v>141</v>
      </c>
      <c r="C161" s="109">
        <v>45775</v>
      </c>
      <c r="D161" s="110">
        <v>0.32229166666666664</v>
      </c>
      <c r="E161" s="111" t="s">
        <v>11</v>
      </c>
    </row>
    <row r="162" spans="1:5" x14ac:dyDescent="0.25">
      <c r="A162" s="107">
        <v>14</v>
      </c>
      <c r="B162" s="108" t="s">
        <v>121</v>
      </c>
      <c r="C162" s="109">
        <v>45775</v>
      </c>
      <c r="D162" s="110">
        <v>0.29048611111111111</v>
      </c>
      <c r="E162" s="111" t="s">
        <v>11</v>
      </c>
    </row>
    <row r="163" spans="1:5" x14ac:dyDescent="0.25">
      <c r="A163" s="107">
        <v>15</v>
      </c>
      <c r="B163" s="108" t="s">
        <v>145</v>
      </c>
      <c r="C163" s="109">
        <v>45775</v>
      </c>
      <c r="D163" s="110">
        <v>0.2905787037037037</v>
      </c>
      <c r="E163" s="111" t="s">
        <v>11</v>
      </c>
    </row>
    <row r="164" spans="1:5" x14ac:dyDescent="0.25">
      <c r="A164" s="107">
        <v>22</v>
      </c>
      <c r="B164" s="108" t="s">
        <v>146</v>
      </c>
      <c r="C164" s="109">
        <v>45775</v>
      </c>
      <c r="D164" s="110">
        <v>0.37359953703703702</v>
      </c>
      <c r="E164" s="111" t="s">
        <v>11</v>
      </c>
    </row>
    <row r="165" spans="1:5" x14ac:dyDescent="0.25">
      <c r="A165" s="107">
        <v>47</v>
      </c>
      <c r="B165" s="108" t="s">
        <v>143</v>
      </c>
      <c r="C165" s="109">
        <v>45775</v>
      </c>
      <c r="D165" s="110">
        <v>0.38199074074074074</v>
      </c>
      <c r="E165" s="111" t="s">
        <v>11</v>
      </c>
    </row>
    <row r="166" spans="1:5" x14ac:dyDescent="0.25">
      <c r="A166" s="107">
        <v>50</v>
      </c>
      <c r="B166" s="108" t="s">
        <v>123</v>
      </c>
      <c r="C166" s="109">
        <v>45775</v>
      </c>
      <c r="D166" s="110">
        <v>0.25181712962962965</v>
      </c>
      <c r="E166" s="111" t="s">
        <v>11</v>
      </c>
    </row>
    <row r="167" spans="1:5" x14ac:dyDescent="0.25">
      <c r="A167" s="107">
        <v>52</v>
      </c>
      <c r="B167" s="108" t="s">
        <v>124</v>
      </c>
      <c r="C167" s="109">
        <v>45775</v>
      </c>
      <c r="D167" s="110">
        <v>0.25850694444444444</v>
      </c>
      <c r="E167" s="111" t="s">
        <v>11</v>
      </c>
    </row>
    <row r="168" spans="1:5" x14ac:dyDescent="0.25">
      <c r="A168" s="107">
        <v>120</v>
      </c>
      <c r="B168" s="108" t="s">
        <v>125</v>
      </c>
      <c r="C168" s="109">
        <v>45775</v>
      </c>
      <c r="D168" s="110">
        <v>0.24513888888888888</v>
      </c>
      <c r="E168" s="111" t="s">
        <v>11</v>
      </c>
    </row>
    <row r="169" spans="1:5" x14ac:dyDescent="0.25">
      <c r="A169" s="107">
        <v>125</v>
      </c>
      <c r="B169" s="108" t="s">
        <v>144</v>
      </c>
      <c r="C169" s="109">
        <v>45775</v>
      </c>
      <c r="D169" s="110">
        <v>0.38351851851851854</v>
      </c>
      <c r="E169" s="111" t="s">
        <v>11</v>
      </c>
    </row>
    <row r="170" spans="1:5" x14ac:dyDescent="0.25">
      <c r="A170" s="107">
        <v>139</v>
      </c>
      <c r="B170" s="108" t="s">
        <v>126</v>
      </c>
      <c r="C170" s="109">
        <v>45775</v>
      </c>
      <c r="D170" s="110">
        <v>0.24083333333333334</v>
      </c>
      <c r="E170" s="111" t="s">
        <v>11</v>
      </c>
    </row>
    <row r="171" spans="1:5" x14ac:dyDescent="0.25">
      <c r="A171" s="107">
        <v>139</v>
      </c>
      <c r="B171" s="108" t="s">
        <v>126</v>
      </c>
      <c r="C171" s="109">
        <v>45775</v>
      </c>
      <c r="D171" s="110">
        <v>0.24552083333333333</v>
      </c>
      <c r="E171" s="111" t="s">
        <v>11</v>
      </c>
    </row>
    <row r="172" spans="1:5" x14ac:dyDescent="0.25">
      <c r="A172" s="107">
        <v>142</v>
      </c>
      <c r="B172" s="108" t="s">
        <v>127</v>
      </c>
      <c r="C172" s="109">
        <v>45775</v>
      </c>
      <c r="D172" s="110">
        <v>0.35619212962962965</v>
      </c>
      <c r="E172" s="111" t="s">
        <v>11</v>
      </c>
    </row>
    <row r="173" spans="1:5" x14ac:dyDescent="0.25">
      <c r="A173" s="107">
        <v>159</v>
      </c>
      <c r="B173" s="108" t="s">
        <v>128</v>
      </c>
      <c r="C173" s="109">
        <v>45775</v>
      </c>
      <c r="D173" s="110">
        <v>0.37973379629629628</v>
      </c>
      <c r="E173" s="111" t="s">
        <v>11</v>
      </c>
    </row>
    <row r="174" spans="1:5" x14ac:dyDescent="0.25">
      <c r="A174" s="107">
        <v>168</v>
      </c>
      <c r="B174" s="108" t="s">
        <v>129</v>
      </c>
      <c r="C174" s="109">
        <v>45775</v>
      </c>
      <c r="D174" s="110">
        <v>0.25833333333333336</v>
      </c>
      <c r="E174" s="111" t="s">
        <v>11</v>
      </c>
    </row>
    <row r="175" spans="1:5" x14ac:dyDescent="0.25">
      <c r="A175" s="107">
        <v>170</v>
      </c>
      <c r="B175" s="108" t="s">
        <v>130</v>
      </c>
      <c r="C175" s="109">
        <v>45775</v>
      </c>
      <c r="D175" s="110">
        <v>0.34761574074074075</v>
      </c>
      <c r="E175" s="111" t="s">
        <v>11</v>
      </c>
    </row>
    <row r="176" spans="1:5" x14ac:dyDescent="0.25">
      <c r="A176" s="107">
        <v>177</v>
      </c>
      <c r="B176" s="108" t="s">
        <v>132</v>
      </c>
      <c r="C176" s="109">
        <v>45775</v>
      </c>
      <c r="D176" s="110">
        <v>0.29094907407407405</v>
      </c>
      <c r="E176" s="111" t="s">
        <v>11</v>
      </c>
    </row>
    <row r="177" spans="1:5" x14ac:dyDescent="0.25">
      <c r="A177" s="107">
        <v>184</v>
      </c>
      <c r="B177" s="108" t="s">
        <v>134</v>
      </c>
      <c r="C177" s="109">
        <v>45775</v>
      </c>
      <c r="D177" s="110">
        <v>0.28284722222222225</v>
      </c>
      <c r="E177" s="111" t="s">
        <v>11</v>
      </c>
    </row>
    <row r="178" spans="1:5" x14ac:dyDescent="0.25">
      <c r="A178" s="107">
        <v>185</v>
      </c>
      <c r="B178" s="108" t="s">
        <v>147</v>
      </c>
      <c r="C178" s="109">
        <v>45775</v>
      </c>
      <c r="D178" s="110">
        <v>0.29217592592592595</v>
      </c>
      <c r="E178" s="111" t="s">
        <v>11</v>
      </c>
    </row>
    <row r="179" spans="1:5" x14ac:dyDescent="0.25">
      <c r="A179" s="107">
        <v>186</v>
      </c>
      <c r="B179" s="108" t="s">
        <v>135</v>
      </c>
      <c r="C179" s="109">
        <v>45775</v>
      </c>
      <c r="D179" s="110">
        <v>0.49495370370370373</v>
      </c>
      <c r="E179" s="111" t="s">
        <v>11</v>
      </c>
    </row>
    <row r="180" spans="1:5" x14ac:dyDescent="0.25">
      <c r="A180" s="107">
        <v>188</v>
      </c>
      <c r="B180" s="108" t="s">
        <v>136</v>
      </c>
      <c r="C180" s="109">
        <v>45775</v>
      </c>
      <c r="D180" s="110">
        <v>0.25938657407407406</v>
      </c>
      <c r="E180" s="111" t="s">
        <v>11</v>
      </c>
    </row>
    <row r="181" spans="1:5" x14ac:dyDescent="0.25">
      <c r="A181" s="107">
        <v>190</v>
      </c>
      <c r="B181" s="108" t="s">
        <v>137</v>
      </c>
      <c r="C181" s="109">
        <v>45775</v>
      </c>
      <c r="D181" s="110">
        <v>0.29177083333333331</v>
      </c>
      <c r="E181" s="111" t="s">
        <v>11</v>
      </c>
    </row>
    <row r="182" spans="1:5" x14ac:dyDescent="0.25">
      <c r="A182" s="107">
        <v>191</v>
      </c>
      <c r="B182" s="108" t="s">
        <v>138</v>
      </c>
      <c r="C182" s="109">
        <v>45775</v>
      </c>
      <c r="D182" s="110">
        <v>0.25693287037037038</v>
      </c>
      <c r="E182" s="111" t="s">
        <v>11</v>
      </c>
    </row>
    <row r="183" spans="1:5" x14ac:dyDescent="0.25">
      <c r="A183" s="107">
        <v>192</v>
      </c>
      <c r="B183" s="108" t="s">
        <v>139</v>
      </c>
      <c r="C183" s="109">
        <v>45775</v>
      </c>
      <c r="D183" s="110">
        <v>0.27901620370370372</v>
      </c>
      <c r="E183" s="111" t="s">
        <v>11</v>
      </c>
    </row>
    <row r="184" spans="1:5" x14ac:dyDescent="0.25">
      <c r="A184" s="107">
        <v>193</v>
      </c>
      <c r="B184" s="108" t="s">
        <v>140</v>
      </c>
      <c r="C184" s="109">
        <v>45775</v>
      </c>
      <c r="D184" s="110">
        <v>0.29620370370370369</v>
      </c>
      <c r="E184" s="111" t="s">
        <v>11</v>
      </c>
    </row>
    <row r="185" spans="1:5" x14ac:dyDescent="0.25">
      <c r="A185" s="107">
        <v>7</v>
      </c>
      <c r="B185" s="108" t="s">
        <v>141</v>
      </c>
      <c r="C185" s="109">
        <v>45775</v>
      </c>
      <c r="D185" s="110">
        <v>0.89363425925925921</v>
      </c>
      <c r="E185" s="112" t="s">
        <v>13</v>
      </c>
    </row>
    <row r="186" spans="1:5" x14ac:dyDescent="0.25">
      <c r="A186" s="107">
        <v>14</v>
      </c>
      <c r="B186" s="108" t="s">
        <v>121</v>
      </c>
      <c r="C186" s="109">
        <v>45775</v>
      </c>
      <c r="D186" s="110">
        <v>0.84056712962962965</v>
      </c>
      <c r="E186" s="112" t="s">
        <v>13</v>
      </c>
    </row>
    <row r="187" spans="1:5" x14ac:dyDescent="0.25">
      <c r="A187" s="107">
        <v>15</v>
      </c>
      <c r="B187" s="108" t="s">
        <v>145</v>
      </c>
      <c r="C187" s="109">
        <v>45775</v>
      </c>
      <c r="D187" s="110">
        <v>0.81592592592592594</v>
      </c>
      <c r="E187" s="112" t="s">
        <v>13</v>
      </c>
    </row>
    <row r="188" spans="1:5" x14ac:dyDescent="0.25">
      <c r="A188" s="107">
        <v>22</v>
      </c>
      <c r="B188" s="108" t="s">
        <v>146</v>
      </c>
      <c r="C188" s="109">
        <v>45775</v>
      </c>
      <c r="D188" s="110">
        <v>0.75025462962962963</v>
      </c>
      <c r="E188" s="112" t="s">
        <v>13</v>
      </c>
    </row>
    <row r="189" spans="1:5" x14ac:dyDescent="0.25">
      <c r="A189" s="107">
        <v>47</v>
      </c>
      <c r="B189" s="108" t="s">
        <v>143</v>
      </c>
      <c r="C189" s="109">
        <v>45775</v>
      </c>
      <c r="D189" s="110">
        <v>0.84665509259259264</v>
      </c>
      <c r="E189" s="112" t="s">
        <v>13</v>
      </c>
    </row>
    <row r="190" spans="1:5" x14ac:dyDescent="0.25">
      <c r="A190" s="107">
        <v>50</v>
      </c>
      <c r="B190" s="108" t="s">
        <v>123</v>
      </c>
      <c r="C190" s="109">
        <v>45775</v>
      </c>
      <c r="D190" s="110">
        <v>0.94059027777777782</v>
      </c>
      <c r="E190" s="112" t="s">
        <v>13</v>
      </c>
    </row>
    <row r="191" spans="1:5" x14ac:dyDescent="0.25">
      <c r="A191" s="107">
        <v>52</v>
      </c>
      <c r="B191" s="108" t="s">
        <v>124</v>
      </c>
      <c r="C191" s="109">
        <v>45775</v>
      </c>
      <c r="D191" s="110">
        <v>0.7990856481481482</v>
      </c>
      <c r="E191" s="112" t="s">
        <v>13</v>
      </c>
    </row>
    <row r="192" spans="1:5" x14ac:dyDescent="0.25">
      <c r="A192" s="107">
        <v>120</v>
      </c>
      <c r="B192" s="108" t="s">
        <v>125</v>
      </c>
      <c r="C192" s="109">
        <v>45775</v>
      </c>
      <c r="D192" s="110">
        <v>0.7533333333333333</v>
      </c>
      <c r="E192" s="112" t="s">
        <v>13</v>
      </c>
    </row>
    <row r="193" spans="1:5" x14ac:dyDescent="0.25">
      <c r="A193" s="107">
        <v>125</v>
      </c>
      <c r="B193" s="108" t="s">
        <v>144</v>
      </c>
      <c r="C193" s="109">
        <v>45775</v>
      </c>
      <c r="D193" s="110">
        <v>0.75932870370370376</v>
      </c>
      <c r="E193" s="112" t="s">
        <v>13</v>
      </c>
    </row>
    <row r="194" spans="1:5" x14ac:dyDescent="0.25">
      <c r="A194" s="107">
        <v>142</v>
      </c>
      <c r="B194" s="108" t="s">
        <v>127</v>
      </c>
      <c r="C194" s="109">
        <v>45775</v>
      </c>
      <c r="D194" s="110">
        <v>0.75732638888888892</v>
      </c>
      <c r="E194" s="112" t="s">
        <v>13</v>
      </c>
    </row>
    <row r="195" spans="1:5" x14ac:dyDescent="0.25">
      <c r="A195" s="107">
        <v>159</v>
      </c>
      <c r="B195" s="108" t="s">
        <v>128</v>
      </c>
      <c r="C195" s="109">
        <v>45775</v>
      </c>
      <c r="D195" s="110">
        <v>0.81740740740740736</v>
      </c>
      <c r="E195" s="112" t="s">
        <v>13</v>
      </c>
    </row>
    <row r="196" spans="1:5" x14ac:dyDescent="0.25">
      <c r="A196" s="107">
        <v>168</v>
      </c>
      <c r="B196" s="108" t="s">
        <v>129</v>
      </c>
      <c r="C196" s="109">
        <v>45775</v>
      </c>
      <c r="D196" s="110">
        <v>0.75004629629629627</v>
      </c>
      <c r="E196" s="112" t="s">
        <v>13</v>
      </c>
    </row>
    <row r="197" spans="1:5" x14ac:dyDescent="0.25">
      <c r="A197" s="107">
        <v>168</v>
      </c>
      <c r="B197" s="108" t="s">
        <v>129</v>
      </c>
      <c r="C197" s="109">
        <v>45775</v>
      </c>
      <c r="D197" s="110">
        <v>0.75008101851851849</v>
      </c>
      <c r="E197" s="112" t="s">
        <v>13</v>
      </c>
    </row>
    <row r="198" spans="1:5" x14ac:dyDescent="0.25">
      <c r="A198" s="107">
        <v>177</v>
      </c>
      <c r="B198" s="108" t="s">
        <v>132</v>
      </c>
      <c r="C198" s="109">
        <v>45775</v>
      </c>
      <c r="D198" s="110">
        <v>0.73247685185185185</v>
      </c>
      <c r="E198" s="112" t="s">
        <v>13</v>
      </c>
    </row>
    <row r="199" spans="1:5" x14ac:dyDescent="0.25">
      <c r="A199" s="107">
        <v>180</v>
      </c>
      <c r="B199" s="108" t="s">
        <v>133</v>
      </c>
      <c r="C199" s="109">
        <v>45775</v>
      </c>
      <c r="D199" s="110">
        <v>0.75697916666666665</v>
      </c>
      <c r="E199" s="112" t="s">
        <v>13</v>
      </c>
    </row>
    <row r="200" spans="1:5" x14ac:dyDescent="0.25">
      <c r="A200" s="107">
        <v>180</v>
      </c>
      <c r="B200" s="108" t="s">
        <v>133</v>
      </c>
      <c r="C200" s="109">
        <v>45775</v>
      </c>
      <c r="D200" s="110">
        <v>0.75702546296296291</v>
      </c>
      <c r="E200" s="112" t="s">
        <v>13</v>
      </c>
    </row>
    <row r="201" spans="1:5" x14ac:dyDescent="0.25">
      <c r="A201" s="107">
        <v>184</v>
      </c>
      <c r="B201" s="108" t="s">
        <v>134</v>
      </c>
      <c r="C201" s="109">
        <v>45775</v>
      </c>
      <c r="D201" s="110">
        <v>0.75962962962962965</v>
      </c>
      <c r="E201" s="112" t="s">
        <v>13</v>
      </c>
    </row>
    <row r="202" spans="1:5" x14ac:dyDescent="0.25">
      <c r="A202" s="107">
        <v>185</v>
      </c>
      <c r="B202" s="108" t="s">
        <v>147</v>
      </c>
      <c r="C202" s="109">
        <v>45775</v>
      </c>
      <c r="D202" s="110">
        <v>0.84108796296296295</v>
      </c>
      <c r="E202" s="112" t="s">
        <v>13</v>
      </c>
    </row>
    <row r="203" spans="1:5" x14ac:dyDescent="0.25">
      <c r="A203" s="107">
        <v>188</v>
      </c>
      <c r="B203" s="108" t="s">
        <v>136</v>
      </c>
      <c r="C203" s="109">
        <v>45775</v>
      </c>
      <c r="D203" s="110">
        <v>0.84496527777777775</v>
      </c>
      <c r="E203" s="112" t="s">
        <v>13</v>
      </c>
    </row>
    <row r="204" spans="1:5" x14ac:dyDescent="0.25">
      <c r="A204" s="107">
        <v>190</v>
      </c>
      <c r="B204" s="108" t="s">
        <v>137</v>
      </c>
      <c r="C204" s="109">
        <v>45775</v>
      </c>
      <c r="D204" s="110">
        <v>0.75881944444444449</v>
      </c>
      <c r="E204" s="112" t="s">
        <v>13</v>
      </c>
    </row>
    <row r="205" spans="1:5" x14ac:dyDescent="0.25">
      <c r="A205" s="107">
        <v>190</v>
      </c>
      <c r="B205" s="108" t="s">
        <v>137</v>
      </c>
      <c r="C205" s="109">
        <v>45775</v>
      </c>
      <c r="D205" s="110">
        <v>0.76384259259259257</v>
      </c>
      <c r="E205" s="112" t="s">
        <v>13</v>
      </c>
    </row>
    <row r="206" spans="1:5" x14ac:dyDescent="0.25">
      <c r="A206" s="107">
        <v>191</v>
      </c>
      <c r="B206" s="108" t="s">
        <v>138</v>
      </c>
      <c r="C206" s="109">
        <v>45775</v>
      </c>
      <c r="D206" s="110">
        <v>0.79587962962962966</v>
      </c>
      <c r="E206" s="112" t="s">
        <v>13</v>
      </c>
    </row>
    <row r="207" spans="1:5" x14ac:dyDescent="0.25">
      <c r="A207" s="107">
        <v>192</v>
      </c>
      <c r="B207" s="108" t="s">
        <v>139</v>
      </c>
      <c r="C207" s="109">
        <v>45775</v>
      </c>
      <c r="D207" s="110">
        <v>0.83997685185185189</v>
      </c>
      <c r="E207" s="112" t="s">
        <v>13</v>
      </c>
    </row>
    <row r="208" spans="1:5" x14ac:dyDescent="0.25">
      <c r="A208" s="107">
        <v>193</v>
      </c>
      <c r="B208" s="108" t="s">
        <v>140</v>
      </c>
      <c r="C208" s="109">
        <v>45775</v>
      </c>
      <c r="D208" s="110">
        <v>0.72886574074074073</v>
      </c>
      <c r="E208" s="112" t="s">
        <v>13</v>
      </c>
    </row>
    <row r="209" spans="1:5" x14ac:dyDescent="0.25">
      <c r="A209" s="107">
        <v>7</v>
      </c>
      <c r="B209" s="108" t="s">
        <v>141</v>
      </c>
      <c r="C209" s="109">
        <v>45776</v>
      </c>
      <c r="D209" s="110">
        <v>0.31607638888888889</v>
      </c>
      <c r="E209" s="111" t="s">
        <v>11</v>
      </c>
    </row>
    <row r="210" spans="1:5" x14ac:dyDescent="0.25">
      <c r="A210" s="107">
        <v>14</v>
      </c>
      <c r="B210" s="108" t="s">
        <v>121</v>
      </c>
      <c r="C210" s="109">
        <v>45776</v>
      </c>
      <c r="D210" s="110">
        <v>0.29650462962962965</v>
      </c>
      <c r="E210" s="111" t="s">
        <v>11</v>
      </c>
    </row>
    <row r="211" spans="1:5" x14ac:dyDescent="0.25">
      <c r="A211" s="107">
        <v>14</v>
      </c>
      <c r="B211" s="108" t="s">
        <v>121</v>
      </c>
      <c r="C211" s="109">
        <v>45776</v>
      </c>
      <c r="D211" s="110">
        <v>0.29658564814814814</v>
      </c>
      <c r="E211" s="111" t="s">
        <v>11</v>
      </c>
    </row>
    <row r="212" spans="1:5" x14ac:dyDescent="0.25">
      <c r="A212" s="107">
        <v>15</v>
      </c>
      <c r="B212" s="108" t="s">
        <v>145</v>
      </c>
      <c r="C212" s="109">
        <v>45776</v>
      </c>
      <c r="D212" s="110">
        <v>0.29618055555555556</v>
      </c>
      <c r="E212" s="111" t="s">
        <v>11</v>
      </c>
    </row>
    <row r="213" spans="1:5" x14ac:dyDescent="0.25">
      <c r="A213" s="107">
        <v>18</v>
      </c>
      <c r="B213" s="108" t="s">
        <v>122</v>
      </c>
      <c r="C213" s="109">
        <v>45776</v>
      </c>
      <c r="D213" s="110">
        <v>0.28717592592592595</v>
      </c>
      <c r="E213" s="111" t="s">
        <v>11</v>
      </c>
    </row>
    <row r="214" spans="1:5" x14ac:dyDescent="0.25">
      <c r="A214" s="107">
        <v>22</v>
      </c>
      <c r="B214" s="108" t="s">
        <v>146</v>
      </c>
      <c r="C214" s="109">
        <v>45776</v>
      </c>
      <c r="D214" s="110">
        <v>0.38384259259259257</v>
      </c>
      <c r="E214" s="111" t="s">
        <v>11</v>
      </c>
    </row>
    <row r="215" spans="1:5" x14ac:dyDescent="0.25">
      <c r="A215" s="107">
        <v>47</v>
      </c>
      <c r="B215" s="108" t="s">
        <v>143</v>
      </c>
      <c r="C215" s="109">
        <v>45776</v>
      </c>
      <c r="D215" s="110">
        <v>0.38124999999999998</v>
      </c>
      <c r="E215" s="111" t="s">
        <v>11</v>
      </c>
    </row>
    <row r="216" spans="1:5" x14ac:dyDescent="0.25">
      <c r="A216" s="107">
        <v>50</v>
      </c>
      <c r="B216" s="108" t="s">
        <v>123</v>
      </c>
      <c r="C216" s="109">
        <v>45776</v>
      </c>
      <c r="D216" s="110">
        <v>0.26623842592592595</v>
      </c>
      <c r="E216" s="111" t="s">
        <v>11</v>
      </c>
    </row>
    <row r="217" spans="1:5" x14ac:dyDescent="0.25">
      <c r="A217" s="107">
        <v>52</v>
      </c>
      <c r="B217" s="108" t="s">
        <v>124</v>
      </c>
      <c r="C217" s="109">
        <v>45776</v>
      </c>
      <c r="D217" s="110">
        <v>0.30399305555555556</v>
      </c>
      <c r="E217" s="111" t="s">
        <v>11</v>
      </c>
    </row>
    <row r="218" spans="1:5" x14ac:dyDescent="0.25">
      <c r="A218" s="107">
        <v>120</v>
      </c>
      <c r="B218" s="108" t="s">
        <v>125</v>
      </c>
      <c r="C218" s="109">
        <v>45776</v>
      </c>
      <c r="D218" s="110">
        <v>0.28062500000000001</v>
      </c>
      <c r="E218" s="111" t="s">
        <v>11</v>
      </c>
    </row>
    <row r="219" spans="1:5" x14ac:dyDescent="0.25">
      <c r="A219" s="107">
        <v>125</v>
      </c>
      <c r="B219" s="108" t="s">
        <v>144</v>
      </c>
      <c r="C219" s="109">
        <v>45776</v>
      </c>
      <c r="D219" s="110">
        <v>0.3777314814814815</v>
      </c>
      <c r="E219" s="111" t="s">
        <v>11</v>
      </c>
    </row>
    <row r="220" spans="1:5" x14ac:dyDescent="0.25">
      <c r="A220" s="107">
        <v>139</v>
      </c>
      <c r="B220" s="108" t="s">
        <v>126</v>
      </c>
      <c r="C220" s="109">
        <v>45776</v>
      </c>
      <c r="D220" s="110">
        <v>0.28182870370370372</v>
      </c>
      <c r="E220" s="111" t="s">
        <v>11</v>
      </c>
    </row>
    <row r="221" spans="1:5" x14ac:dyDescent="0.25">
      <c r="A221" s="107">
        <v>142</v>
      </c>
      <c r="B221" s="108" t="s">
        <v>127</v>
      </c>
      <c r="C221" s="109">
        <v>45776</v>
      </c>
      <c r="D221" s="110">
        <v>0.35668981481481482</v>
      </c>
      <c r="E221" s="111" t="s">
        <v>11</v>
      </c>
    </row>
    <row r="222" spans="1:5" x14ac:dyDescent="0.25">
      <c r="A222" s="107">
        <v>159</v>
      </c>
      <c r="B222" s="108" t="s">
        <v>128</v>
      </c>
      <c r="C222" s="109">
        <v>45776</v>
      </c>
      <c r="D222" s="110">
        <v>0.37385416666666665</v>
      </c>
      <c r="E222" s="111" t="s">
        <v>11</v>
      </c>
    </row>
    <row r="223" spans="1:5" x14ac:dyDescent="0.25">
      <c r="A223" s="107">
        <v>168</v>
      </c>
      <c r="B223" s="108" t="s">
        <v>129</v>
      </c>
      <c r="C223" s="109">
        <v>45776</v>
      </c>
      <c r="D223" s="110">
        <v>0.29681712962962964</v>
      </c>
      <c r="E223" s="111" t="s">
        <v>11</v>
      </c>
    </row>
    <row r="224" spans="1:5" x14ac:dyDescent="0.25">
      <c r="A224" s="107">
        <v>168</v>
      </c>
      <c r="B224" s="108" t="s">
        <v>129</v>
      </c>
      <c r="C224" s="109">
        <v>45776</v>
      </c>
      <c r="D224" s="110">
        <v>0.29686342592592591</v>
      </c>
      <c r="E224" s="111" t="s">
        <v>11</v>
      </c>
    </row>
    <row r="225" spans="1:5" x14ac:dyDescent="0.25">
      <c r="A225" s="107">
        <v>170</v>
      </c>
      <c r="B225" s="108" t="s">
        <v>130</v>
      </c>
      <c r="C225" s="109">
        <v>45776</v>
      </c>
      <c r="D225" s="110">
        <v>0.3228240740740741</v>
      </c>
      <c r="E225" s="111" t="s">
        <v>11</v>
      </c>
    </row>
    <row r="226" spans="1:5" x14ac:dyDescent="0.25">
      <c r="A226" s="107">
        <v>175</v>
      </c>
      <c r="B226" s="108" t="s">
        <v>131</v>
      </c>
      <c r="C226" s="109">
        <v>45776</v>
      </c>
      <c r="D226" s="110">
        <v>0.2761689814814815</v>
      </c>
      <c r="E226" s="111" t="s">
        <v>11</v>
      </c>
    </row>
    <row r="227" spans="1:5" x14ac:dyDescent="0.25">
      <c r="A227" s="107">
        <v>177</v>
      </c>
      <c r="B227" s="108" t="s">
        <v>132</v>
      </c>
      <c r="C227" s="109">
        <v>45776</v>
      </c>
      <c r="D227" s="110">
        <v>0.29545138888888889</v>
      </c>
      <c r="E227" s="111" t="s">
        <v>11</v>
      </c>
    </row>
    <row r="228" spans="1:5" x14ac:dyDescent="0.25">
      <c r="A228" s="107">
        <v>180</v>
      </c>
      <c r="B228" s="108" t="s">
        <v>133</v>
      </c>
      <c r="C228" s="109">
        <v>45776</v>
      </c>
      <c r="D228" s="110">
        <v>0.27179398148148148</v>
      </c>
      <c r="E228" s="111" t="s">
        <v>11</v>
      </c>
    </row>
    <row r="229" spans="1:5" x14ac:dyDescent="0.25">
      <c r="A229" s="107">
        <v>184</v>
      </c>
      <c r="B229" s="108" t="s">
        <v>134</v>
      </c>
      <c r="C229" s="109">
        <v>45776</v>
      </c>
      <c r="D229" s="110">
        <v>0.28119212962962964</v>
      </c>
      <c r="E229" s="111" t="s">
        <v>11</v>
      </c>
    </row>
    <row r="230" spans="1:5" x14ac:dyDescent="0.25">
      <c r="A230" s="107">
        <v>186</v>
      </c>
      <c r="B230" s="108" t="s">
        <v>135</v>
      </c>
      <c r="C230" s="109">
        <v>45776</v>
      </c>
      <c r="D230" s="110">
        <v>0.49496527777777777</v>
      </c>
      <c r="E230" s="111" t="s">
        <v>11</v>
      </c>
    </row>
    <row r="231" spans="1:5" x14ac:dyDescent="0.25">
      <c r="A231" s="107">
        <v>186</v>
      </c>
      <c r="B231" s="108" t="s">
        <v>135</v>
      </c>
      <c r="C231" s="109">
        <v>45776</v>
      </c>
      <c r="D231" s="110">
        <v>0.49502314814814813</v>
      </c>
      <c r="E231" s="111" t="s">
        <v>11</v>
      </c>
    </row>
    <row r="232" spans="1:5" x14ac:dyDescent="0.25">
      <c r="A232" s="107">
        <v>188</v>
      </c>
      <c r="B232" s="108" t="s">
        <v>136</v>
      </c>
      <c r="C232" s="109">
        <v>45776</v>
      </c>
      <c r="D232" s="110">
        <v>0.26990740740740743</v>
      </c>
      <c r="E232" s="111" t="s">
        <v>11</v>
      </c>
    </row>
    <row r="233" spans="1:5" x14ac:dyDescent="0.25">
      <c r="A233" s="107">
        <v>190</v>
      </c>
      <c r="B233" s="108" t="s">
        <v>137</v>
      </c>
      <c r="C233" s="109">
        <v>45776</v>
      </c>
      <c r="D233" s="110">
        <v>0.27171296296296299</v>
      </c>
      <c r="E233" s="111" t="s">
        <v>11</v>
      </c>
    </row>
    <row r="234" spans="1:5" x14ac:dyDescent="0.25">
      <c r="A234" s="107">
        <v>190</v>
      </c>
      <c r="B234" s="108" t="s">
        <v>137</v>
      </c>
      <c r="C234" s="109">
        <v>45776</v>
      </c>
      <c r="D234" s="110">
        <v>0.28093750000000001</v>
      </c>
      <c r="E234" s="111" t="s">
        <v>11</v>
      </c>
    </row>
    <row r="235" spans="1:5" x14ac:dyDescent="0.25">
      <c r="A235" s="107">
        <v>191</v>
      </c>
      <c r="B235" s="108" t="s">
        <v>138</v>
      </c>
      <c r="C235" s="109">
        <v>45776</v>
      </c>
      <c r="D235" s="110">
        <v>0.25394675925925925</v>
      </c>
      <c r="E235" s="111" t="s">
        <v>11</v>
      </c>
    </row>
    <row r="236" spans="1:5" x14ac:dyDescent="0.25">
      <c r="A236" s="107">
        <v>192</v>
      </c>
      <c r="B236" s="108" t="s">
        <v>139</v>
      </c>
      <c r="C236" s="109">
        <v>45776</v>
      </c>
      <c r="D236" s="110">
        <v>0.28138888888888891</v>
      </c>
      <c r="E236" s="111" t="s">
        <v>11</v>
      </c>
    </row>
    <row r="237" spans="1:5" x14ac:dyDescent="0.25">
      <c r="A237" s="107">
        <v>11</v>
      </c>
      <c r="B237" s="108" t="s">
        <v>142</v>
      </c>
      <c r="C237" s="109">
        <v>45776</v>
      </c>
      <c r="D237" s="110">
        <v>0.90222222222222226</v>
      </c>
      <c r="E237" s="112" t="s">
        <v>13</v>
      </c>
    </row>
    <row r="238" spans="1:5" x14ac:dyDescent="0.25">
      <c r="A238" s="107">
        <v>14</v>
      </c>
      <c r="B238" s="108" t="s">
        <v>121</v>
      </c>
      <c r="C238" s="109">
        <v>45776</v>
      </c>
      <c r="D238" s="110">
        <v>0.75965277777777773</v>
      </c>
      <c r="E238" s="112" t="s">
        <v>13</v>
      </c>
    </row>
    <row r="239" spans="1:5" x14ac:dyDescent="0.25">
      <c r="A239" s="107">
        <v>15</v>
      </c>
      <c r="B239" s="108" t="s">
        <v>145</v>
      </c>
      <c r="C239" s="109">
        <v>45776</v>
      </c>
      <c r="D239" s="110">
        <v>0.90515046296296298</v>
      </c>
      <c r="E239" s="112" t="s">
        <v>13</v>
      </c>
    </row>
    <row r="240" spans="1:5" x14ac:dyDescent="0.25">
      <c r="A240" s="107">
        <v>18</v>
      </c>
      <c r="B240" s="108" t="s">
        <v>122</v>
      </c>
      <c r="C240" s="109">
        <v>45776</v>
      </c>
      <c r="D240" s="110">
        <v>0.812962962962963</v>
      </c>
      <c r="E240" s="112" t="s">
        <v>13</v>
      </c>
    </row>
    <row r="241" spans="1:5" x14ac:dyDescent="0.25">
      <c r="A241" s="107">
        <v>22</v>
      </c>
      <c r="B241" s="108" t="s">
        <v>146</v>
      </c>
      <c r="C241" s="109">
        <v>45776</v>
      </c>
      <c r="D241" s="110">
        <v>0.75003472222222223</v>
      </c>
      <c r="E241" s="112" t="s">
        <v>13</v>
      </c>
    </row>
    <row r="242" spans="1:5" x14ac:dyDescent="0.25">
      <c r="A242" s="107">
        <v>47</v>
      </c>
      <c r="B242" s="108" t="s">
        <v>143</v>
      </c>
      <c r="C242" s="109">
        <v>45776</v>
      </c>
      <c r="D242" s="110">
        <v>0.78802083333333328</v>
      </c>
      <c r="E242" s="112" t="s">
        <v>13</v>
      </c>
    </row>
    <row r="243" spans="1:5" x14ac:dyDescent="0.25">
      <c r="A243" s="107">
        <v>50</v>
      </c>
      <c r="B243" s="108" t="s">
        <v>123</v>
      </c>
      <c r="C243" s="109">
        <v>45776</v>
      </c>
      <c r="D243" s="110">
        <v>0.93660879629629634</v>
      </c>
      <c r="E243" s="112" t="s">
        <v>13</v>
      </c>
    </row>
    <row r="244" spans="1:5" x14ac:dyDescent="0.25">
      <c r="A244" s="107">
        <v>52</v>
      </c>
      <c r="B244" s="108" t="s">
        <v>124</v>
      </c>
      <c r="C244" s="109">
        <v>45776</v>
      </c>
      <c r="D244" s="110">
        <v>0.81303240740740745</v>
      </c>
      <c r="E244" s="112" t="s">
        <v>13</v>
      </c>
    </row>
    <row r="245" spans="1:5" x14ac:dyDescent="0.25">
      <c r="A245" s="107">
        <v>120</v>
      </c>
      <c r="B245" s="108" t="s">
        <v>125</v>
      </c>
      <c r="C245" s="109">
        <v>45776</v>
      </c>
      <c r="D245" s="110">
        <v>0.74997685185185181</v>
      </c>
      <c r="E245" s="112" t="s">
        <v>13</v>
      </c>
    </row>
    <row r="246" spans="1:5" x14ac:dyDescent="0.25">
      <c r="A246" s="107">
        <v>125</v>
      </c>
      <c r="B246" s="108" t="s">
        <v>144</v>
      </c>
      <c r="C246" s="109">
        <v>45776</v>
      </c>
      <c r="D246" s="110">
        <v>0.76612268518518523</v>
      </c>
      <c r="E246" s="112" t="s">
        <v>13</v>
      </c>
    </row>
    <row r="247" spans="1:5" x14ac:dyDescent="0.25">
      <c r="A247" s="107">
        <v>139</v>
      </c>
      <c r="B247" s="108" t="s">
        <v>126</v>
      </c>
      <c r="C247" s="109">
        <v>45776</v>
      </c>
      <c r="D247" s="110">
        <v>0.89990740740740738</v>
      </c>
      <c r="E247" s="112" t="s">
        <v>13</v>
      </c>
    </row>
    <row r="248" spans="1:5" x14ac:dyDescent="0.25">
      <c r="A248" s="107">
        <v>142</v>
      </c>
      <c r="B248" s="108" t="s">
        <v>127</v>
      </c>
      <c r="C248" s="109">
        <v>45776</v>
      </c>
      <c r="D248" s="110">
        <v>0.75010416666666668</v>
      </c>
      <c r="E248" s="112" t="s">
        <v>13</v>
      </c>
    </row>
    <row r="249" spans="1:5" x14ac:dyDescent="0.25">
      <c r="A249" s="107">
        <v>159</v>
      </c>
      <c r="B249" s="108" t="s">
        <v>128</v>
      </c>
      <c r="C249" s="109">
        <v>45776</v>
      </c>
      <c r="D249" s="110">
        <v>0.75699074074074069</v>
      </c>
      <c r="E249" s="112" t="s">
        <v>13</v>
      </c>
    </row>
    <row r="250" spans="1:5" x14ac:dyDescent="0.25">
      <c r="A250" s="107">
        <v>168</v>
      </c>
      <c r="B250" s="108" t="s">
        <v>129</v>
      </c>
      <c r="C250" s="109">
        <v>45776</v>
      </c>
      <c r="D250" s="110">
        <v>0.9016319444444445</v>
      </c>
      <c r="E250" s="112" t="s">
        <v>13</v>
      </c>
    </row>
    <row r="251" spans="1:5" x14ac:dyDescent="0.25">
      <c r="A251" s="107">
        <v>170</v>
      </c>
      <c r="B251" s="108" t="s">
        <v>130</v>
      </c>
      <c r="C251" s="109">
        <v>45776</v>
      </c>
      <c r="D251" s="110">
        <v>0.8309375</v>
      </c>
      <c r="E251" s="112" t="s">
        <v>13</v>
      </c>
    </row>
    <row r="252" spans="1:5" x14ac:dyDescent="0.25">
      <c r="A252" s="107">
        <v>175</v>
      </c>
      <c r="B252" s="108" t="s">
        <v>131</v>
      </c>
      <c r="C252" s="109">
        <v>45776</v>
      </c>
      <c r="D252" s="110">
        <v>0.80056712962962961</v>
      </c>
      <c r="E252" s="112" t="s">
        <v>13</v>
      </c>
    </row>
    <row r="253" spans="1:5" x14ac:dyDescent="0.25">
      <c r="A253" s="107">
        <v>177</v>
      </c>
      <c r="B253" s="108" t="s">
        <v>132</v>
      </c>
      <c r="C253" s="109">
        <v>45776</v>
      </c>
      <c r="D253" s="110">
        <v>0.9006481481481482</v>
      </c>
      <c r="E253" s="112" t="s">
        <v>13</v>
      </c>
    </row>
    <row r="254" spans="1:5" x14ac:dyDescent="0.25">
      <c r="A254" s="107">
        <v>180</v>
      </c>
      <c r="B254" s="108" t="s">
        <v>133</v>
      </c>
      <c r="C254" s="109">
        <v>45776</v>
      </c>
      <c r="D254" s="110">
        <v>0.7575115740740741</v>
      </c>
      <c r="E254" s="112" t="s">
        <v>13</v>
      </c>
    </row>
    <row r="255" spans="1:5" x14ac:dyDescent="0.25">
      <c r="A255" s="107">
        <v>184</v>
      </c>
      <c r="B255" s="108" t="s">
        <v>134</v>
      </c>
      <c r="C255" s="109">
        <v>45776</v>
      </c>
      <c r="D255" s="110">
        <v>0.76307870370370368</v>
      </c>
      <c r="E255" s="112" t="s">
        <v>13</v>
      </c>
    </row>
    <row r="256" spans="1:5" x14ac:dyDescent="0.25">
      <c r="A256" s="107">
        <v>185</v>
      </c>
      <c r="B256" s="108" t="s">
        <v>147</v>
      </c>
      <c r="C256" s="109">
        <v>45776</v>
      </c>
      <c r="D256" s="110">
        <v>0.90174768518518522</v>
      </c>
      <c r="E256" s="112" t="s">
        <v>13</v>
      </c>
    </row>
    <row r="257" spans="1:5" x14ac:dyDescent="0.25">
      <c r="A257" s="107">
        <v>188</v>
      </c>
      <c r="B257" s="108" t="s">
        <v>136</v>
      </c>
      <c r="C257" s="109">
        <v>45776</v>
      </c>
      <c r="D257" s="110">
        <v>0.87454861111111115</v>
      </c>
      <c r="E257" s="112" t="s">
        <v>13</v>
      </c>
    </row>
    <row r="258" spans="1:5" x14ac:dyDescent="0.25">
      <c r="A258" s="107">
        <v>190</v>
      </c>
      <c r="B258" s="108" t="s">
        <v>137</v>
      </c>
      <c r="C258" s="109">
        <v>45776</v>
      </c>
      <c r="D258" s="110">
        <v>0.80099537037037039</v>
      </c>
      <c r="E258" s="112" t="s">
        <v>13</v>
      </c>
    </row>
    <row r="259" spans="1:5" x14ac:dyDescent="0.25">
      <c r="A259" s="107">
        <v>190</v>
      </c>
      <c r="B259" s="108" t="s">
        <v>137</v>
      </c>
      <c r="C259" s="109">
        <v>45776</v>
      </c>
      <c r="D259" s="110">
        <v>0.80105324074074069</v>
      </c>
      <c r="E259" s="112" t="s">
        <v>13</v>
      </c>
    </row>
    <row r="260" spans="1:5" x14ac:dyDescent="0.25">
      <c r="A260" s="107">
        <v>191</v>
      </c>
      <c r="B260" s="108" t="s">
        <v>138</v>
      </c>
      <c r="C260" s="109">
        <v>45776</v>
      </c>
      <c r="D260" s="110">
        <v>0.80049768518518516</v>
      </c>
      <c r="E260" s="112" t="s">
        <v>13</v>
      </c>
    </row>
    <row r="261" spans="1:5" x14ac:dyDescent="0.25">
      <c r="A261" s="107">
        <v>192</v>
      </c>
      <c r="B261" s="108" t="s">
        <v>139</v>
      </c>
      <c r="C261" s="109">
        <v>45776</v>
      </c>
      <c r="D261" s="110">
        <v>0.80083333333333329</v>
      </c>
      <c r="E261" s="112" t="s">
        <v>13</v>
      </c>
    </row>
    <row r="262" spans="1:5" x14ac:dyDescent="0.25">
      <c r="A262" s="107">
        <v>7</v>
      </c>
      <c r="B262" s="108" t="s">
        <v>141</v>
      </c>
      <c r="C262" s="109">
        <v>45777</v>
      </c>
      <c r="D262" s="110">
        <v>0.28305555555555556</v>
      </c>
      <c r="E262" s="111" t="s">
        <v>11</v>
      </c>
    </row>
    <row r="263" spans="1:5" x14ac:dyDescent="0.25">
      <c r="A263" s="107">
        <v>11</v>
      </c>
      <c r="B263" s="108" t="s">
        <v>142</v>
      </c>
      <c r="C263" s="109">
        <v>45777</v>
      </c>
      <c r="D263" s="110">
        <v>0.29475694444444445</v>
      </c>
      <c r="E263" s="111" t="s">
        <v>11</v>
      </c>
    </row>
    <row r="264" spans="1:5" x14ac:dyDescent="0.25">
      <c r="A264" s="107">
        <v>14</v>
      </c>
      <c r="B264" s="108" t="s">
        <v>121</v>
      </c>
      <c r="C264" s="109">
        <v>45777</v>
      </c>
      <c r="D264" s="110">
        <v>0.29449074074074072</v>
      </c>
      <c r="E264" s="111" t="s">
        <v>11</v>
      </c>
    </row>
    <row r="265" spans="1:5" x14ac:dyDescent="0.25">
      <c r="A265" s="107">
        <v>14</v>
      </c>
      <c r="B265" s="108" t="s">
        <v>121</v>
      </c>
      <c r="C265" s="109">
        <v>45777</v>
      </c>
      <c r="D265" s="110">
        <v>0.29456018518518517</v>
      </c>
      <c r="E265" s="111" t="s">
        <v>11</v>
      </c>
    </row>
    <row r="266" spans="1:5" x14ac:dyDescent="0.25">
      <c r="A266" s="107">
        <v>15</v>
      </c>
      <c r="B266" s="108" t="s">
        <v>145</v>
      </c>
      <c r="C266" s="109">
        <v>45777</v>
      </c>
      <c r="D266" s="110">
        <v>0.29501157407407408</v>
      </c>
      <c r="E266" s="111" t="s">
        <v>11</v>
      </c>
    </row>
    <row r="267" spans="1:5" x14ac:dyDescent="0.25">
      <c r="A267" s="107">
        <v>18</v>
      </c>
      <c r="B267" s="108" t="s">
        <v>122</v>
      </c>
      <c r="C267" s="109">
        <v>45777</v>
      </c>
      <c r="D267" s="110">
        <v>0.29364583333333333</v>
      </c>
      <c r="E267" s="111" t="s">
        <v>11</v>
      </c>
    </row>
    <row r="268" spans="1:5" x14ac:dyDescent="0.25">
      <c r="A268" s="107">
        <v>22</v>
      </c>
      <c r="B268" s="108" t="s">
        <v>146</v>
      </c>
      <c r="C268" s="109">
        <v>45777</v>
      </c>
      <c r="D268" s="110">
        <v>0.38712962962962966</v>
      </c>
      <c r="E268" s="111" t="s">
        <v>11</v>
      </c>
    </row>
    <row r="269" spans="1:5" x14ac:dyDescent="0.25">
      <c r="A269" s="107">
        <v>47</v>
      </c>
      <c r="B269" s="108" t="s">
        <v>143</v>
      </c>
      <c r="C269" s="109">
        <v>45777</v>
      </c>
      <c r="D269" s="110">
        <v>0.3586226851851852</v>
      </c>
      <c r="E269" s="111" t="s">
        <v>11</v>
      </c>
    </row>
    <row r="270" spans="1:5" x14ac:dyDescent="0.25">
      <c r="A270" s="107">
        <v>50</v>
      </c>
      <c r="B270" s="108" t="s">
        <v>123</v>
      </c>
      <c r="C270" s="109">
        <v>45777</v>
      </c>
      <c r="D270" s="110">
        <v>0.24980324074074073</v>
      </c>
      <c r="E270" s="111" t="s">
        <v>11</v>
      </c>
    </row>
    <row r="271" spans="1:5" x14ac:dyDescent="0.25">
      <c r="A271" s="107">
        <v>52</v>
      </c>
      <c r="B271" s="108" t="s">
        <v>124</v>
      </c>
      <c r="C271" s="109">
        <v>45777</v>
      </c>
      <c r="D271" s="110">
        <v>0.29377314814814814</v>
      </c>
      <c r="E271" s="111" t="s">
        <v>11</v>
      </c>
    </row>
    <row r="272" spans="1:5" x14ac:dyDescent="0.25">
      <c r="A272" s="107">
        <v>120</v>
      </c>
      <c r="B272" s="108" t="s">
        <v>125</v>
      </c>
      <c r="C272" s="109">
        <v>45777</v>
      </c>
      <c r="D272" s="110">
        <v>0.28047453703703706</v>
      </c>
      <c r="E272" s="111" t="s">
        <v>11</v>
      </c>
    </row>
    <row r="273" spans="1:5" x14ac:dyDescent="0.25">
      <c r="A273" s="107">
        <v>139</v>
      </c>
      <c r="B273" s="108" t="s">
        <v>126</v>
      </c>
      <c r="C273" s="109">
        <v>45777</v>
      </c>
      <c r="D273" s="110">
        <v>0.2388888888888889</v>
      </c>
      <c r="E273" s="111" t="s">
        <v>11</v>
      </c>
    </row>
    <row r="274" spans="1:5" x14ac:dyDescent="0.25">
      <c r="A274" s="107">
        <v>142</v>
      </c>
      <c r="B274" s="108" t="s">
        <v>127</v>
      </c>
      <c r="C274" s="109">
        <v>45777</v>
      </c>
      <c r="D274" s="110">
        <v>0.35832175925925924</v>
      </c>
      <c r="E274" s="111" t="s">
        <v>11</v>
      </c>
    </row>
    <row r="275" spans="1:5" x14ac:dyDescent="0.25">
      <c r="A275" s="107">
        <v>159</v>
      </c>
      <c r="B275" s="108" t="s">
        <v>128</v>
      </c>
      <c r="C275" s="109">
        <v>45777</v>
      </c>
      <c r="D275" s="110">
        <v>0.3778125</v>
      </c>
      <c r="E275" s="111" t="s">
        <v>11</v>
      </c>
    </row>
    <row r="276" spans="1:5" x14ac:dyDescent="0.25">
      <c r="A276" s="107">
        <v>170</v>
      </c>
      <c r="B276" s="108" t="s">
        <v>130</v>
      </c>
      <c r="C276" s="109">
        <v>45777</v>
      </c>
      <c r="D276" s="110">
        <v>0.32180555555555557</v>
      </c>
      <c r="E276" s="111" t="s">
        <v>11</v>
      </c>
    </row>
    <row r="277" spans="1:5" x14ac:dyDescent="0.25">
      <c r="A277" s="107">
        <v>175</v>
      </c>
      <c r="B277" s="108" t="s">
        <v>131</v>
      </c>
      <c r="C277" s="109">
        <v>45777</v>
      </c>
      <c r="D277" s="110">
        <v>0.24885416666666665</v>
      </c>
      <c r="E277" s="111" t="s">
        <v>11</v>
      </c>
    </row>
    <row r="278" spans="1:5" x14ac:dyDescent="0.25">
      <c r="A278" s="107">
        <v>177</v>
      </c>
      <c r="B278" s="108" t="s">
        <v>132</v>
      </c>
      <c r="C278" s="109">
        <v>45777</v>
      </c>
      <c r="D278" s="110">
        <v>0.24877314814814816</v>
      </c>
      <c r="E278" s="111" t="s">
        <v>11</v>
      </c>
    </row>
    <row r="279" spans="1:5" x14ac:dyDescent="0.25">
      <c r="A279" s="107">
        <v>180</v>
      </c>
      <c r="B279" s="108" t="s">
        <v>133</v>
      </c>
      <c r="C279" s="109">
        <v>45777</v>
      </c>
      <c r="D279" s="110">
        <v>0.26488425925925924</v>
      </c>
      <c r="E279" s="111" t="s">
        <v>11</v>
      </c>
    </row>
    <row r="280" spans="1:5" x14ac:dyDescent="0.25">
      <c r="A280" s="107">
        <v>184</v>
      </c>
      <c r="B280" s="108" t="s">
        <v>134</v>
      </c>
      <c r="C280" s="109">
        <v>45777</v>
      </c>
      <c r="D280" s="110">
        <v>0.23689814814814814</v>
      </c>
      <c r="E280" s="111" t="s">
        <v>11</v>
      </c>
    </row>
    <row r="281" spans="1:5" x14ac:dyDescent="0.25">
      <c r="A281" s="107">
        <v>185</v>
      </c>
      <c r="B281" s="108" t="s">
        <v>147</v>
      </c>
      <c r="C281" s="109">
        <v>45777</v>
      </c>
      <c r="D281" s="110">
        <v>0.29517361111111112</v>
      </c>
      <c r="E281" s="111" t="s">
        <v>11</v>
      </c>
    </row>
    <row r="282" spans="1:5" x14ac:dyDescent="0.25">
      <c r="A282" s="107">
        <v>186</v>
      </c>
      <c r="B282" s="108" t="s">
        <v>135</v>
      </c>
      <c r="C282" s="109">
        <v>45777</v>
      </c>
      <c r="D282" s="110">
        <v>0.49150462962962965</v>
      </c>
      <c r="E282" s="111" t="s">
        <v>11</v>
      </c>
    </row>
    <row r="283" spans="1:5" x14ac:dyDescent="0.25">
      <c r="A283" s="107">
        <v>188</v>
      </c>
      <c r="B283" s="108" t="s">
        <v>136</v>
      </c>
      <c r="C283" s="109">
        <v>45777</v>
      </c>
      <c r="D283" s="110">
        <v>0.24577546296296296</v>
      </c>
      <c r="E283" s="111" t="s">
        <v>11</v>
      </c>
    </row>
    <row r="284" spans="1:5" x14ac:dyDescent="0.25">
      <c r="A284" s="107">
        <v>190</v>
      </c>
      <c r="B284" s="108" t="s">
        <v>137</v>
      </c>
      <c r="C284" s="109">
        <v>45777</v>
      </c>
      <c r="D284" s="110">
        <v>0.24667824074074074</v>
      </c>
      <c r="E284" s="111" t="s">
        <v>11</v>
      </c>
    </row>
    <row r="285" spans="1:5" x14ac:dyDescent="0.25">
      <c r="A285" s="107">
        <v>190</v>
      </c>
      <c r="B285" s="108" t="s">
        <v>137</v>
      </c>
      <c r="C285" s="109">
        <v>45777</v>
      </c>
      <c r="D285" s="110">
        <v>0.24685185185185185</v>
      </c>
      <c r="E285" s="111" t="s">
        <v>11</v>
      </c>
    </row>
    <row r="286" spans="1:5" x14ac:dyDescent="0.25">
      <c r="A286" s="107">
        <v>191</v>
      </c>
      <c r="B286" s="108" t="s">
        <v>138</v>
      </c>
      <c r="C286" s="109">
        <v>45777</v>
      </c>
      <c r="D286" s="110">
        <v>0.25114583333333335</v>
      </c>
      <c r="E286" s="111" t="s">
        <v>11</v>
      </c>
    </row>
    <row r="287" spans="1:5" x14ac:dyDescent="0.25">
      <c r="A287" s="107">
        <v>192</v>
      </c>
      <c r="B287" s="108" t="s">
        <v>139</v>
      </c>
      <c r="C287" s="109">
        <v>45777</v>
      </c>
      <c r="D287" s="110">
        <v>0.22253472222222223</v>
      </c>
      <c r="E287" s="111" t="s">
        <v>11</v>
      </c>
    </row>
    <row r="288" spans="1:5" x14ac:dyDescent="0.25">
      <c r="A288" s="107">
        <v>11</v>
      </c>
      <c r="B288" s="108" t="s">
        <v>142</v>
      </c>
      <c r="C288" s="109">
        <v>45777</v>
      </c>
      <c r="D288" s="110">
        <v>0.8341319444444445</v>
      </c>
      <c r="E288" s="112" t="s">
        <v>13</v>
      </c>
    </row>
    <row r="289" spans="1:5" x14ac:dyDescent="0.25">
      <c r="A289" s="107">
        <v>15</v>
      </c>
      <c r="B289" s="108" t="s">
        <v>145</v>
      </c>
      <c r="C289" s="109">
        <v>45777</v>
      </c>
      <c r="D289" s="110">
        <v>0.65798611111111116</v>
      </c>
      <c r="E289" s="112" t="s">
        <v>13</v>
      </c>
    </row>
    <row r="290" spans="1:5" x14ac:dyDescent="0.25">
      <c r="A290" s="107">
        <v>18</v>
      </c>
      <c r="B290" s="108" t="s">
        <v>122</v>
      </c>
      <c r="C290" s="109">
        <v>45777</v>
      </c>
      <c r="D290" s="110">
        <v>0.67439814814814814</v>
      </c>
      <c r="E290" s="112" t="s">
        <v>13</v>
      </c>
    </row>
    <row r="291" spans="1:5" x14ac:dyDescent="0.25">
      <c r="A291" s="107">
        <v>47</v>
      </c>
      <c r="B291" s="108" t="s">
        <v>143</v>
      </c>
      <c r="C291" s="109">
        <v>45777</v>
      </c>
      <c r="D291" s="110">
        <v>0.85233796296296294</v>
      </c>
      <c r="E291" s="112" t="s">
        <v>13</v>
      </c>
    </row>
    <row r="292" spans="1:5" x14ac:dyDescent="0.25">
      <c r="A292" s="107">
        <v>120</v>
      </c>
      <c r="B292" s="108" t="s">
        <v>125</v>
      </c>
      <c r="C292" s="109">
        <v>45777</v>
      </c>
      <c r="D292" s="110">
        <v>0.87276620370370372</v>
      </c>
      <c r="E292" s="112" t="s">
        <v>13</v>
      </c>
    </row>
    <row r="293" spans="1:5" x14ac:dyDescent="0.25">
      <c r="A293" s="107">
        <v>125</v>
      </c>
      <c r="B293" s="108" t="s">
        <v>144</v>
      </c>
      <c r="C293" s="109">
        <v>45777</v>
      </c>
      <c r="D293" s="110">
        <v>0.85222222222222221</v>
      </c>
      <c r="E293" s="112" t="s">
        <v>13</v>
      </c>
    </row>
    <row r="294" spans="1:5" x14ac:dyDescent="0.25">
      <c r="A294" s="107">
        <v>139</v>
      </c>
      <c r="B294" s="108" t="s">
        <v>126</v>
      </c>
      <c r="C294" s="109">
        <v>45777</v>
      </c>
      <c r="D294" s="110">
        <v>0.86828703703703702</v>
      </c>
      <c r="E294" s="112" t="s">
        <v>13</v>
      </c>
    </row>
    <row r="295" spans="1:5" x14ac:dyDescent="0.25">
      <c r="A295" s="107">
        <v>142</v>
      </c>
      <c r="B295" s="108" t="s">
        <v>127</v>
      </c>
      <c r="C295" s="109">
        <v>45777</v>
      </c>
      <c r="D295" s="110">
        <v>0.75262731481481482</v>
      </c>
      <c r="E295" s="112" t="s">
        <v>13</v>
      </c>
    </row>
    <row r="296" spans="1:5" x14ac:dyDescent="0.25">
      <c r="A296" s="107">
        <v>159</v>
      </c>
      <c r="B296" s="108" t="s">
        <v>128</v>
      </c>
      <c r="C296" s="109">
        <v>45777</v>
      </c>
      <c r="D296" s="110">
        <v>0.77009259259259255</v>
      </c>
      <c r="E296" s="112" t="s">
        <v>13</v>
      </c>
    </row>
    <row r="297" spans="1:5" x14ac:dyDescent="0.25">
      <c r="A297" s="107">
        <v>175</v>
      </c>
      <c r="B297" s="108" t="s">
        <v>131</v>
      </c>
      <c r="C297" s="109">
        <v>45777</v>
      </c>
      <c r="D297" s="110">
        <v>0.84722222222222221</v>
      </c>
      <c r="E297" s="112" t="s">
        <v>13</v>
      </c>
    </row>
    <row r="298" spans="1:5" x14ac:dyDescent="0.25">
      <c r="A298" s="107">
        <v>177</v>
      </c>
      <c r="B298" s="108" t="s">
        <v>132</v>
      </c>
      <c r="C298" s="109">
        <v>45777</v>
      </c>
      <c r="D298" s="110">
        <v>0.8509606481481482</v>
      </c>
      <c r="E298" s="112" t="s">
        <v>13</v>
      </c>
    </row>
    <row r="299" spans="1:5" x14ac:dyDescent="0.25">
      <c r="A299" s="107">
        <v>180</v>
      </c>
      <c r="B299" s="108" t="s">
        <v>133</v>
      </c>
      <c r="C299" s="109">
        <v>45777</v>
      </c>
      <c r="D299" s="110">
        <v>0.74782407407407403</v>
      </c>
      <c r="E299" s="112" t="s">
        <v>13</v>
      </c>
    </row>
    <row r="300" spans="1:5" x14ac:dyDescent="0.25">
      <c r="A300" s="107">
        <v>184</v>
      </c>
      <c r="B300" s="108" t="s">
        <v>134</v>
      </c>
      <c r="C300" s="109">
        <v>45777</v>
      </c>
      <c r="D300" s="110">
        <v>0.7507638888888889</v>
      </c>
      <c r="E300" s="112" t="s">
        <v>13</v>
      </c>
    </row>
    <row r="301" spans="1:5" x14ac:dyDescent="0.25">
      <c r="A301" s="107">
        <v>188</v>
      </c>
      <c r="B301" s="108" t="s">
        <v>136</v>
      </c>
      <c r="C301" s="109">
        <v>45777</v>
      </c>
      <c r="D301" s="110">
        <v>0.86739583333333337</v>
      </c>
      <c r="E301" s="112" t="s">
        <v>13</v>
      </c>
    </row>
    <row r="302" spans="1:5" x14ac:dyDescent="0.25">
      <c r="A302" s="107">
        <v>190</v>
      </c>
      <c r="B302" s="108" t="s">
        <v>137</v>
      </c>
      <c r="C302" s="109">
        <v>45777</v>
      </c>
      <c r="D302" s="110">
        <v>0.8671875</v>
      </c>
      <c r="E302" s="112" t="s">
        <v>13</v>
      </c>
    </row>
    <row r="303" spans="1:5" x14ac:dyDescent="0.25">
      <c r="A303" s="107">
        <v>191</v>
      </c>
      <c r="B303" s="108" t="s">
        <v>138</v>
      </c>
      <c r="C303" s="109">
        <v>45777</v>
      </c>
      <c r="D303" s="110">
        <v>0.75178240740740743</v>
      </c>
      <c r="E303" s="112" t="s">
        <v>13</v>
      </c>
    </row>
    <row r="304" spans="1:5" x14ac:dyDescent="0.25">
      <c r="A304" s="107">
        <v>192</v>
      </c>
      <c r="B304" s="108" t="s">
        <v>139</v>
      </c>
      <c r="C304" s="109">
        <v>45777</v>
      </c>
      <c r="D304" s="110">
        <v>0.84714120370370372</v>
      </c>
      <c r="E304" s="112" t="s">
        <v>13</v>
      </c>
    </row>
    <row r="305" spans="1:5" x14ac:dyDescent="0.25">
      <c r="A305" s="107">
        <v>170</v>
      </c>
      <c r="B305" s="108" t="s">
        <v>130</v>
      </c>
      <c r="C305" s="109">
        <v>45778</v>
      </c>
      <c r="D305" s="110">
        <v>0.2666898148148148</v>
      </c>
      <c r="E305" s="111" t="s">
        <v>11</v>
      </c>
    </row>
    <row r="306" spans="1:5" x14ac:dyDescent="0.25">
      <c r="A306" s="107">
        <v>170</v>
      </c>
      <c r="B306" s="108" t="s">
        <v>130</v>
      </c>
      <c r="C306" s="109">
        <v>45778</v>
      </c>
      <c r="D306" s="110">
        <v>0.72766203703703702</v>
      </c>
      <c r="E306" s="112" t="s">
        <v>13</v>
      </c>
    </row>
    <row r="307" spans="1:5" x14ac:dyDescent="0.25">
      <c r="A307" s="107">
        <v>190</v>
      </c>
      <c r="B307" s="108" t="s">
        <v>137</v>
      </c>
      <c r="C307" s="109">
        <v>45778</v>
      </c>
      <c r="D307" s="110">
        <v>0.65804398148148147</v>
      </c>
      <c r="E307" s="112" t="s">
        <v>13</v>
      </c>
    </row>
    <row r="308" spans="1:5" x14ac:dyDescent="0.25">
      <c r="A308" s="107">
        <v>7</v>
      </c>
      <c r="B308" s="108" t="s">
        <v>141</v>
      </c>
      <c r="C308" s="109">
        <v>45779</v>
      </c>
      <c r="D308" s="110">
        <v>0.27261574074074074</v>
      </c>
      <c r="E308" s="111" t="s">
        <v>11</v>
      </c>
    </row>
    <row r="309" spans="1:5" x14ac:dyDescent="0.25">
      <c r="A309" s="107">
        <v>11</v>
      </c>
      <c r="B309" s="108" t="s">
        <v>142</v>
      </c>
      <c r="C309" s="109">
        <v>45779</v>
      </c>
      <c r="D309" s="110">
        <v>0.29409722222222223</v>
      </c>
      <c r="E309" s="111" t="s">
        <v>11</v>
      </c>
    </row>
    <row r="310" spans="1:5" x14ac:dyDescent="0.25">
      <c r="A310" s="107">
        <v>14</v>
      </c>
      <c r="B310" s="108" t="s">
        <v>121</v>
      </c>
      <c r="C310" s="109">
        <v>45779</v>
      </c>
      <c r="D310" s="110">
        <v>0.29373842592592592</v>
      </c>
      <c r="E310" s="111" t="s">
        <v>11</v>
      </c>
    </row>
    <row r="311" spans="1:5" x14ac:dyDescent="0.25">
      <c r="A311" s="107">
        <v>15</v>
      </c>
      <c r="B311" s="108" t="s">
        <v>145</v>
      </c>
      <c r="C311" s="109">
        <v>45779</v>
      </c>
      <c r="D311" s="110">
        <v>0.2936111111111111</v>
      </c>
      <c r="E311" s="111" t="s">
        <v>11</v>
      </c>
    </row>
    <row r="312" spans="1:5" x14ac:dyDescent="0.25">
      <c r="A312" s="107">
        <v>18</v>
      </c>
      <c r="B312" s="108" t="s">
        <v>122</v>
      </c>
      <c r="C312" s="109">
        <v>45779</v>
      </c>
      <c r="D312" s="110">
        <v>0.29495370370370372</v>
      </c>
      <c r="E312" s="111" t="s">
        <v>11</v>
      </c>
    </row>
    <row r="313" spans="1:5" x14ac:dyDescent="0.25">
      <c r="A313" s="107">
        <v>47</v>
      </c>
      <c r="B313" s="108" t="s">
        <v>143</v>
      </c>
      <c r="C313" s="109">
        <v>45779</v>
      </c>
      <c r="D313" s="110">
        <v>0.37638888888888888</v>
      </c>
      <c r="E313" s="111" t="s">
        <v>11</v>
      </c>
    </row>
    <row r="314" spans="1:5" x14ac:dyDescent="0.25">
      <c r="A314" s="107">
        <v>52</v>
      </c>
      <c r="B314" s="108" t="s">
        <v>124</v>
      </c>
      <c r="C314" s="109">
        <v>45779</v>
      </c>
      <c r="D314" s="110">
        <v>0.29773148148148149</v>
      </c>
      <c r="E314" s="111" t="s">
        <v>11</v>
      </c>
    </row>
    <row r="315" spans="1:5" x14ac:dyDescent="0.25">
      <c r="A315" s="107">
        <v>120</v>
      </c>
      <c r="B315" s="108" t="s">
        <v>125</v>
      </c>
      <c r="C315" s="109">
        <v>45779</v>
      </c>
      <c r="D315" s="110">
        <v>0.27590277777777777</v>
      </c>
      <c r="E315" s="111" t="s">
        <v>11</v>
      </c>
    </row>
    <row r="316" spans="1:5" x14ac:dyDescent="0.25">
      <c r="A316" s="107">
        <v>125</v>
      </c>
      <c r="B316" s="108" t="s">
        <v>144</v>
      </c>
      <c r="C316" s="109">
        <v>45779</v>
      </c>
      <c r="D316" s="110">
        <v>0.37459490740740742</v>
      </c>
      <c r="E316" s="111" t="s">
        <v>11</v>
      </c>
    </row>
    <row r="317" spans="1:5" x14ac:dyDescent="0.25">
      <c r="A317" s="107">
        <v>139</v>
      </c>
      <c r="B317" s="108" t="s">
        <v>126</v>
      </c>
      <c r="C317" s="109">
        <v>45779</v>
      </c>
      <c r="D317" s="110">
        <v>0.28203703703703703</v>
      </c>
      <c r="E317" s="111" t="s">
        <v>11</v>
      </c>
    </row>
    <row r="318" spans="1:5" x14ac:dyDescent="0.25">
      <c r="A318" s="107">
        <v>142</v>
      </c>
      <c r="B318" s="108" t="s">
        <v>127</v>
      </c>
      <c r="C318" s="109">
        <v>45779</v>
      </c>
      <c r="D318" s="110">
        <v>0.35748842592592595</v>
      </c>
      <c r="E318" s="111" t="s">
        <v>11</v>
      </c>
    </row>
    <row r="319" spans="1:5" x14ac:dyDescent="0.25">
      <c r="A319" s="107">
        <v>159</v>
      </c>
      <c r="B319" s="108" t="s">
        <v>128</v>
      </c>
      <c r="C319" s="109">
        <v>45779</v>
      </c>
      <c r="D319" s="110">
        <v>0.37863425925925925</v>
      </c>
      <c r="E319" s="111" t="s">
        <v>11</v>
      </c>
    </row>
    <row r="320" spans="1:5" x14ac:dyDescent="0.25">
      <c r="A320" s="107">
        <v>168</v>
      </c>
      <c r="B320" s="108" t="s">
        <v>129</v>
      </c>
      <c r="C320" s="109">
        <v>45779</v>
      </c>
      <c r="D320" s="110">
        <v>0.29416666666666669</v>
      </c>
      <c r="E320" s="111" t="s">
        <v>11</v>
      </c>
    </row>
    <row r="321" spans="1:5" x14ac:dyDescent="0.25">
      <c r="A321" s="107">
        <v>170</v>
      </c>
      <c r="B321" s="108" t="s">
        <v>130</v>
      </c>
      <c r="C321" s="109">
        <v>45779</v>
      </c>
      <c r="D321" s="110">
        <v>0.30278935185185185</v>
      </c>
      <c r="E321" s="111" t="s">
        <v>11</v>
      </c>
    </row>
    <row r="322" spans="1:5" x14ac:dyDescent="0.25">
      <c r="A322" s="107">
        <v>175</v>
      </c>
      <c r="B322" s="108" t="s">
        <v>131</v>
      </c>
      <c r="C322" s="109">
        <v>45779</v>
      </c>
      <c r="D322" s="110">
        <v>0.29475694444444445</v>
      </c>
      <c r="E322" s="111" t="s">
        <v>11</v>
      </c>
    </row>
    <row r="323" spans="1:5" x14ac:dyDescent="0.25">
      <c r="A323" s="107">
        <v>177</v>
      </c>
      <c r="B323" s="108" t="s">
        <v>132</v>
      </c>
      <c r="C323" s="109">
        <v>45779</v>
      </c>
      <c r="D323" s="110">
        <v>0.29603009259259261</v>
      </c>
      <c r="E323" s="111" t="s">
        <v>11</v>
      </c>
    </row>
    <row r="324" spans="1:5" x14ac:dyDescent="0.25">
      <c r="A324" s="107">
        <v>180</v>
      </c>
      <c r="B324" s="108" t="s">
        <v>133</v>
      </c>
      <c r="C324" s="109">
        <v>45779</v>
      </c>
      <c r="D324" s="110">
        <v>0.27538194444444447</v>
      </c>
      <c r="E324" s="111" t="s">
        <v>11</v>
      </c>
    </row>
    <row r="325" spans="1:5" x14ac:dyDescent="0.25">
      <c r="A325" s="107">
        <v>184</v>
      </c>
      <c r="B325" s="108" t="s">
        <v>134</v>
      </c>
      <c r="C325" s="109">
        <v>45779</v>
      </c>
      <c r="D325" s="110">
        <v>0.28189814814814818</v>
      </c>
      <c r="E325" s="111" t="s">
        <v>11</v>
      </c>
    </row>
    <row r="326" spans="1:5" x14ac:dyDescent="0.25">
      <c r="A326" s="107">
        <v>185</v>
      </c>
      <c r="B326" s="108" t="s">
        <v>147</v>
      </c>
      <c r="C326" s="109">
        <v>45779</v>
      </c>
      <c r="D326" s="110">
        <v>0.3008912037037037</v>
      </c>
      <c r="E326" s="111" t="s">
        <v>11</v>
      </c>
    </row>
    <row r="327" spans="1:5" x14ac:dyDescent="0.25">
      <c r="A327" s="107">
        <v>188</v>
      </c>
      <c r="B327" s="108" t="s">
        <v>136</v>
      </c>
      <c r="C327" s="109">
        <v>45779</v>
      </c>
      <c r="D327" s="110">
        <v>0.26746527777777779</v>
      </c>
      <c r="E327" s="111" t="s">
        <v>11</v>
      </c>
    </row>
    <row r="328" spans="1:5" x14ac:dyDescent="0.25">
      <c r="A328" s="107">
        <v>190</v>
      </c>
      <c r="B328" s="108" t="s">
        <v>137</v>
      </c>
      <c r="C328" s="109">
        <v>45779</v>
      </c>
      <c r="D328" s="110">
        <v>0.27057870370370368</v>
      </c>
      <c r="E328" s="111" t="s">
        <v>11</v>
      </c>
    </row>
    <row r="329" spans="1:5" x14ac:dyDescent="0.25">
      <c r="A329" s="107">
        <v>191</v>
      </c>
      <c r="B329" s="108" t="s">
        <v>138</v>
      </c>
      <c r="C329" s="109">
        <v>45779</v>
      </c>
      <c r="D329" s="110">
        <v>0.24962962962962962</v>
      </c>
      <c r="E329" s="111" t="s">
        <v>11</v>
      </c>
    </row>
    <row r="330" spans="1:5" x14ac:dyDescent="0.25">
      <c r="A330" s="107">
        <v>192</v>
      </c>
      <c r="B330" s="108" t="s">
        <v>139</v>
      </c>
      <c r="C330" s="109">
        <v>45779</v>
      </c>
      <c r="D330" s="110">
        <v>0.28728009259259257</v>
      </c>
      <c r="E330" s="111" t="s">
        <v>11</v>
      </c>
    </row>
    <row r="331" spans="1:5" x14ac:dyDescent="0.25">
      <c r="A331" s="107">
        <v>192</v>
      </c>
      <c r="B331" s="108" t="s">
        <v>139</v>
      </c>
      <c r="C331" s="109">
        <v>45779</v>
      </c>
      <c r="D331" s="110">
        <v>0.2873263888888889</v>
      </c>
      <c r="E331" s="111" t="s">
        <v>11</v>
      </c>
    </row>
    <row r="332" spans="1:5" x14ac:dyDescent="0.25">
      <c r="A332" s="107">
        <v>193</v>
      </c>
      <c r="B332" s="108" t="s">
        <v>140</v>
      </c>
      <c r="C332" s="109">
        <v>45779</v>
      </c>
      <c r="D332" s="110">
        <v>0.32288194444444446</v>
      </c>
      <c r="E332" s="111" t="s">
        <v>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A609FC-4925-4E2D-9F4B-74028BD85A5A}">
  <sheetPr filterMode="1"/>
  <dimension ref="A2:R68"/>
  <sheetViews>
    <sheetView topLeftCell="C1" workbookViewId="0">
      <selection activeCell="M10" sqref="M10"/>
    </sheetView>
  </sheetViews>
  <sheetFormatPr baseColWidth="10" defaultColWidth="12.7109375" defaultRowHeight="15" x14ac:dyDescent="0.25"/>
  <cols>
    <col min="1" max="1" width="16.7109375" bestFit="1" customWidth="1"/>
    <col min="2" max="2" width="42.85546875" bestFit="1" customWidth="1"/>
    <col min="3" max="3" width="13.7109375" bestFit="1" customWidth="1"/>
    <col min="4" max="4" width="17.140625" bestFit="1" customWidth="1"/>
    <col min="5" max="5" width="9.28515625" bestFit="1" customWidth="1"/>
    <col min="6" max="6" width="12.5703125" bestFit="1" customWidth="1"/>
    <col min="7" max="7" width="16.28515625" bestFit="1" customWidth="1"/>
    <col min="8" max="8" width="13.28515625" bestFit="1" customWidth="1"/>
    <col min="9" max="9" width="12.85546875" bestFit="1" customWidth="1"/>
    <col min="10" max="10" width="19.5703125" bestFit="1" customWidth="1"/>
    <col min="11" max="11" width="17.28515625" bestFit="1" customWidth="1"/>
    <col min="12" max="14" width="15.42578125" bestFit="1" customWidth="1"/>
    <col min="15" max="15" width="16.28515625" bestFit="1" customWidth="1"/>
    <col min="16" max="16" width="14.140625" bestFit="1" customWidth="1"/>
    <col min="17" max="17" width="11.140625" bestFit="1" customWidth="1"/>
    <col min="18" max="18" width="6.5703125" bestFit="1" customWidth="1"/>
  </cols>
  <sheetData>
    <row r="2" spans="1:18" ht="30" x14ac:dyDescent="0.25">
      <c r="A2" s="64" t="s">
        <v>31</v>
      </c>
      <c r="B2" s="65" t="s">
        <v>32</v>
      </c>
      <c r="C2" s="66" t="s">
        <v>33</v>
      </c>
      <c r="D2" s="66" t="s">
        <v>34</v>
      </c>
      <c r="E2" s="67" t="s">
        <v>35</v>
      </c>
      <c r="F2" s="67" t="s">
        <v>36</v>
      </c>
      <c r="G2" s="65" t="s">
        <v>37</v>
      </c>
      <c r="H2" s="68" t="s">
        <v>38</v>
      </c>
      <c r="I2" s="69" t="s">
        <v>39</v>
      </c>
      <c r="J2" s="68" t="s">
        <v>40</v>
      </c>
      <c r="K2" s="65" t="s">
        <v>15</v>
      </c>
      <c r="L2" s="65" t="s">
        <v>15</v>
      </c>
      <c r="M2" s="65" t="s">
        <v>15</v>
      </c>
      <c r="N2" s="65" t="s">
        <v>15</v>
      </c>
      <c r="O2" s="70" t="s">
        <v>41</v>
      </c>
      <c r="P2" s="70" t="s">
        <v>42</v>
      </c>
      <c r="Q2" s="70" t="s">
        <v>18</v>
      </c>
      <c r="R2" s="66" t="s">
        <v>104</v>
      </c>
    </row>
    <row r="3" spans="1:18" x14ac:dyDescent="0.25">
      <c r="A3" s="71">
        <v>25478</v>
      </c>
      <c r="B3" s="25" t="s">
        <v>91</v>
      </c>
      <c r="C3" s="72">
        <v>45764</v>
      </c>
      <c r="D3" s="25"/>
      <c r="E3" s="25"/>
      <c r="F3" s="25"/>
      <c r="G3" s="25" t="s">
        <v>92</v>
      </c>
      <c r="H3" s="25" t="s">
        <v>55</v>
      </c>
      <c r="I3" s="25">
        <v>7</v>
      </c>
      <c r="J3" s="25" t="s">
        <v>56</v>
      </c>
      <c r="K3" s="25" t="s">
        <v>81</v>
      </c>
      <c r="L3" s="25"/>
      <c r="M3" s="25"/>
      <c r="N3" s="25"/>
      <c r="O3" s="24">
        <v>0.375</v>
      </c>
      <c r="P3" s="24">
        <v>0.64583333333333337</v>
      </c>
      <c r="Q3" s="24">
        <f t="shared" ref="Q3:Q34" si="0">+P3-O3</f>
        <v>0.27083333333333337</v>
      </c>
      <c r="R3" s="72"/>
    </row>
    <row r="4" spans="1:18" x14ac:dyDescent="0.25">
      <c r="A4" s="71">
        <v>25477</v>
      </c>
      <c r="B4" s="25" t="s">
        <v>88</v>
      </c>
      <c r="C4" s="72">
        <v>45764</v>
      </c>
      <c r="D4" s="25"/>
      <c r="E4" s="25"/>
      <c r="F4" s="25"/>
      <c r="G4" s="25"/>
      <c r="H4" s="25" t="s">
        <v>54</v>
      </c>
      <c r="I4" s="25">
        <v>1</v>
      </c>
      <c r="J4" s="25" t="s">
        <v>61</v>
      </c>
      <c r="K4" s="25" t="s">
        <v>67</v>
      </c>
      <c r="L4" s="25"/>
      <c r="M4" s="25"/>
      <c r="N4" s="25"/>
      <c r="O4" s="24">
        <v>0.375</v>
      </c>
      <c r="P4" s="24">
        <v>0.52083333333333337</v>
      </c>
      <c r="Q4" s="24">
        <f t="shared" si="0"/>
        <v>0.14583333333333337</v>
      </c>
      <c r="R4" s="72"/>
    </row>
    <row r="5" spans="1:18" x14ac:dyDescent="0.25">
      <c r="A5" s="71">
        <v>25401</v>
      </c>
      <c r="B5" s="25" t="s">
        <v>60</v>
      </c>
      <c r="C5" s="72">
        <v>45764</v>
      </c>
      <c r="D5" s="25" t="s">
        <v>35</v>
      </c>
      <c r="E5" s="25">
        <v>18070</v>
      </c>
      <c r="F5" s="25"/>
      <c r="G5" s="25" t="s">
        <v>45</v>
      </c>
      <c r="H5" s="25" t="s">
        <v>44</v>
      </c>
      <c r="I5" s="25">
        <v>12</v>
      </c>
      <c r="J5" s="25" t="s">
        <v>69</v>
      </c>
      <c r="K5" s="25"/>
      <c r="L5" s="25"/>
      <c r="M5" s="25"/>
      <c r="N5" s="25"/>
      <c r="O5" s="24">
        <v>0.39027777777777778</v>
      </c>
      <c r="P5" s="24">
        <v>0.42430555555555555</v>
      </c>
      <c r="Q5" s="24">
        <f t="shared" si="0"/>
        <v>3.4027777777777768E-2</v>
      </c>
      <c r="R5" s="72"/>
    </row>
    <row r="6" spans="1:18" x14ac:dyDescent="0.25">
      <c r="A6" s="71">
        <v>25442</v>
      </c>
      <c r="B6" s="25" t="s">
        <v>60</v>
      </c>
      <c r="C6" s="72">
        <v>45764</v>
      </c>
      <c r="D6" s="25" t="s">
        <v>35</v>
      </c>
      <c r="E6" s="25">
        <v>18230</v>
      </c>
      <c r="F6" s="25"/>
      <c r="G6" s="25" t="s">
        <v>45</v>
      </c>
      <c r="H6" s="25" t="s">
        <v>44</v>
      </c>
      <c r="I6" s="25">
        <v>12</v>
      </c>
      <c r="J6" s="25" t="s">
        <v>69</v>
      </c>
      <c r="K6" s="25"/>
      <c r="L6" s="25"/>
      <c r="M6" s="25"/>
      <c r="N6" s="25"/>
      <c r="O6" s="24">
        <v>0.28333333333333333</v>
      </c>
      <c r="P6" s="24">
        <v>0.31527777777777777</v>
      </c>
      <c r="Q6" s="24">
        <f t="shared" si="0"/>
        <v>3.1944444444444442E-2</v>
      </c>
      <c r="R6" s="72"/>
    </row>
    <row r="7" spans="1:18" x14ac:dyDescent="0.25">
      <c r="A7" s="71">
        <v>25465</v>
      </c>
      <c r="B7" s="25" t="s">
        <v>60</v>
      </c>
      <c r="C7" s="72">
        <v>45764</v>
      </c>
      <c r="D7" s="25" t="s">
        <v>35</v>
      </c>
      <c r="E7" s="25">
        <v>16470</v>
      </c>
      <c r="F7" s="25"/>
      <c r="G7" s="25" t="s">
        <v>45</v>
      </c>
      <c r="H7" s="25" t="s">
        <v>44</v>
      </c>
      <c r="I7" s="25">
        <v>6</v>
      </c>
      <c r="J7" s="25" t="s">
        <v>51</v>
      </c>
      <c r="K7" s="25"/>
      <c r="L7" s="25"/>
      <c r="M7" s="25"/>
      <c r="N7" s="25"/>
      <c r="O7" s="24">
        <v>0.58472222222222225</v>
      </c>
      <c r="P7" s="24">
        <v>0.62152777777777779</v>
      </c>
      <c r="Q7" s="24">
        <f t="shared" si="0"/>
        <v>3.6805555555555536E-2</v>
      </c>
      <c r="R7" s="72"/>
    </row>
    <row r="8" spans="1:18" x14ac:dyDescent="0.25">
      <c r="A8" s="71">
        <v>25466</v>
      </c>
      <c r="B8" s="25" t="s">
        <v>60</v>
      </c>
      <c r="C8" s="72">
        <v>45764</v>
      </c>
      <c r="D8" s="25" t="s">
        <v>35</v>
      </c>
      <c r="E8" s="25">
        <v>18120</v>
      </c>
      <c r="F8" s="25"/>
      <c r="G8" s="25" t="s">
        <v>45</v>
      </c>
      <c r="H8" s="25" t="s">
        <v>44</v>
      </c>
      <c r="I8" s="25">
        <v>12</v>
      </c>
      <c r="J8" s="25" t="s">
        <v>69</v>
      </c>
      <c r="K8" s="25"/>
      <c r="L8" s="25"/>
      <c r="M8" s="25"/>
      <c r="N8" s="25"/>
      <c r="O8" s="24">
        <v>0.64444444444444449</v>
      </c>
      <c r="P8" s="24">
        <v>0.68055555555555547</v>
      </c>
      <c r="Q8" s="24">
        <f t="shared" si="0"/>
        <v>3.6111111111110983E-2</v>
      </c>
      <c r="R8" s="72"/>
    </row>
    <row r="9" spans="1:18" hidden="1" x14ac:dyDescent="0.25">
      <c r="A9" s="71">
        <v>25468</v>
      </c>
      <c r="B9" s="25" t="s">
        <v>50</v>
      </c>
      <c r="C9" s="72">
        <v>45764</v>
      </c>
      <c r="D9" s="25" t="s">
        <v>35</v>
      </c>
      <c r="E9" s="25">
        <v>15000</v>
      </c>
      <c r="F9" s="25"/>
      <c r="G9" s="25" t="s">
        <v>43</v>
      </c>
      <c r="H9" s="25" t="s">
        <v>44</v>
      </c>
      <c r="I9" s="25">
        <v>6</v>
      </c>
      <c r="J9" s="25" t="s">
        <v>51</v>
      </c>
      <c r="K9" s="25" t="s">
        <v>76</v>
      </c>
      <c r="L9" s="25"/>
      <c r="M9" s="25"/>
      <c r="N9" s="25"/>
      <c r="O9" s="24">
        <v>0.72916666666666663</v>
      </c>
      <c r="P9" s="103">
        <v>0.71180555555555547</v>
      </c>
      <c r="Q9" s="24">
        <f t="shared" si="0"/>
        <v>-1.736111111111116E-2</v>
      </c>
      <c r="R9" s="72" t="s">
        <v>104</v>
      </c>
    </row>
    <row r="10" spans="1:18" x14ac:dyDescent="0.25">
      <c r="A10" s="71">
        <v>25469</v>
      </c>
      <c r="B10" s="25" t="s">
        <v>52</v>
      </c>
      <c r="C10" s="72">
        <v>45764</v>
      </c>
      <c r="D10" s="25" t="s">
        <v>35</v>
      </c>
      <c r="E10" s="25">
        <v>13000</v>
      </c>
      <c r="F10" s="25"/>
      <c r="G10" s="25" t="s">
        <v>43</v>
      </c>
      <c r="H10" s="25" t="s">
        <v>44</v>
      </c>
      <c r="I10" s="25">
        <v>5</v>
      </c>
      <c r="J10" s="25" t="s">
        <v>46</v>
      </c>
      <c r="K10" s="25" t="s">
        <v>79</v>
      </c>
      <c r="L10" s="25"/>
      <c r="M10" s="25"/>
      <c r="N10" s="25"/>
      <c r="O10" s="24">
        <v>0.59722222222222221</v>
      </c>
      <c r="P10" s="24">
        <v>0.61805555555555558</v>
      </c>
      <c r="Q10" s="24">
        <f t="shared" si="0"/>
        <v>2.083333333333337E-2</v>
      </c>
      <c r="R10" s="72"/>
    </row>
    <row r="11" spans="1:18" x14ac:dyDescent="0.25">
      <c r="A11" s="71">
        <v>25470</v>
      </c>
      <c r="B11" s="25" t="s">
        <v>53</v>
      </c>
      <c r="C11" s="72">
        <v>45764</v>
      </c>
      <c r="D11" s="25" t="s">
        <v>35</v>
      </c>
      <c r="E11" s="25">
        <v>7000</v>
      </c>
      <c r="F11" s="25"/>
      <c r="G11" s="25" t="s">
        <v>43</v>
      </c>
      <c r="H11" s="25" t="s">
        <v>44</v>
      </c>
      <c r="I11" s="25">
        <v>5</v>
      </c>
      <c r="J11" s="25" t="s">
        <v>46</v>
      </c>
      <c r="K11" s="25" t="s">
        <v>79</v>
      </c>
      <c r="L11" s="25"/>
      <c r="M11" s="25"/>
      <c r="N11" s="25"/>
      <c r="O11" s="24">
        <v>0.41319444444444442</v>
      </c>
      <c r="P11" s="24">
        <v>0.4236111111111111</v>
      </c>
      <c r="Q11" s="24">
        <f t="shared" si="0"/>
        <v>1.0416666666666685E-2</v>
      </c>
      <c r="R11" s="72"/>
    </row>
    <row r="12" spans="1:18" x14ac:dyDescent="0.25">
      <c r="A12" s="71">
        <v>25471</v>
      </c>
      <c r="B12" s="25" t="s">
        <v>47</v>
      </c>
      <c r="C12" s="72">
        <v>45764</v>
      </c>
      <c r="D12" s="25" t="s">
        <v>35</v>
      </c>
      <c r="E12" s="25">
        <v>15000</v>
      </c>
      <c r="F12" s="25"/>
      <c r="G12" s="25" t="s">
        <v>43</v>
      </c>
      <c r="H12" s="25" t="s">
        <v>44</v>
      </c>
      <c r="I12" s="25">
        <v>3</v>
      </c>
      <c r="J12" s="25" t="s">
        <v>71</v>
      </c>
      <c r="K12" s="25"/>
      <c r="L12" s="25"/>
      <c r="M12" s="25"/>
      <c r="N12" s="25"/>
      <c r="O12" s="24">
        <v>0.51388888888888895</v>
      </c>
      <c r="P12" s="24">
        <v>0.52916666666666667</v>
      </c>
      <c r="Q12" s="24">
        <f t="shared" si="0"/>
        <v>1.5277777777777724E-2</v>
      </c>
      <c r="R12" s="72"/>
    </row>
    <row r="13" spans="1:18" x14ac:dyDescent="0.25">
      <c r="A13" s="71">
        <v>25474</v>
      </c>
      <c r="B13" s="25" t="s">
        <v>65</v>
      </c>
      <c r="C13" s="72">
        <v>45764</v>
      </c>
      <c r="D13" s="25" t="s">
        <v>35</v>
      </c>
      <c r="E13" s="25">
        <v>15000</v>
      </c>
      <c r="F13" s="25"/>
      <c r="G13" s="25" t="s">
        <v>43</v>
      </c>
      <c r="H13" s="25" t="s">
        <v>44</v>
      </c>
      <c r="I13" s="25">
        <v>3</v>
      </c>
      <c r="J13" s="25" t="s">
        <v>71</v>
      </c>
      <c r="K13" s="25"/>
      <c r="L13" s="25"/>
      <c r="M13" s="25"/>
      <c r="N13" s="25"/>
      <c r="O13" s="24">
        <v>0.64444444444444449</v>
      </c>
      <c r="P13" s="24">
        <v>0.72222222222222221</v>
      </c>
      <c r="Q13" s="24">
        <f t="shared" si="0"/>
        <v>7.7777777777777724E-2</v>
      </c>
      <c r="R13" s="72"/>
    </row>
    <row r="14" spans="1:18" x14ac:dyDescent="0.25">
      <c r="A14" s="71">
        <v>25475</v>
      </c>
      <c r="B14" s="25" t="s">
        <v>48</v>
      </c>
      <c r="C14" s="72">
        <v>45764</v>
      </c>
      <c r="D14" s="25" t="s">
        <v>36</v>
      </c>
      <c r="E14" s="25">
        <v>11560</v>
      </c>
      <c r="F14" s="25"/>
      <c r="G14" s="25" t="s">
        <v>85</v>
      </c>
      <c r="H14" s="25" t="s">
        <v>44</v>
      </c>
      <c r="I14" s="25">
        <v>6</v>
      </c>
      <c r="J14" s="25" t="s">
        <v>51</v>
      </c>
      <c r="K14" s="25" t="s">
        <v>76</v>
      </c>
      <c r="L14" s="25"/>
      <c r="M14" s="25"/>
      <c r="N14" s="25"/>
      <c r="O14" s="24">
        <v>0.37152777777777773</v>
      </c>
      <c r="P14" s="24">
        <v>0.4201388888888889</v>
      </c>
      <c r="Q14" s="24">
        <f t="shared" si="0"/>
        <v>4.861111111111116E-2</v>
      </c>
      <c r="R14" s="72"/>
    </row>
    <row r="15" spans="1:18" x14ac:dyDescent="0.25">
      <c r="A15" s="71">
        <v>25476</v>
      </c>
      <c r="B15" s="25" t="s">
        <v>57</v>
      </c>
      <c r="C15" s="72">
        <v>45764</v>
      </c>
      <c r="D15" s="25" t="s">
        <v>35</v>
      </c>
      <c r="E15" s="25">
        <v>15000</v>
      </c>
      <c r="F15" s="25"/>
      <c r="G15" s="25" t="s">
        <v>43</v>
      </c>
      <c r="H15" s="25" t="s">
        <v>44</v>
      </c>
      <c r="I15" s="25">
        <v>5</v>
      </c>
      <c r="J15" s="25" t="s">
        <v>46</v>
      </c>
      <c r="K15" s="25" t="s">
        <v>79</v>
      </c>
      <c r="L15" s="25"/>
      <c r="M15" s="25"/>
      <c r="N15" s="25"/>
      <c r="O15" s="24">
        <v>0.50347222222222221</v>
      </c>
      <c r="P15" s="24">
        <v>0.54166666666666663</v>
      </c>
      <c r="Q15" s="24">
        <f t="shared" si="0"/>
        <v>3.819444444444442E-2</v>
      </c>
      <c r="R15" s="72"/>
    </row>
    <row r="16" spans="1:18" x14ac:dyDescent="0.25">
      <c r="A16" s="71">
        <v>25480</v>
      </c>
      <c r="B16" s="25" t="s">
        <v>93</v>
      </c>
      <c r="C16" s="72">
        <v>45764</v>
      </c>
      <c r="D16" s="25" t="s">
        <v>36</v>
      </c>
      <c r="E16" s="25">
        <v>9000</v>
      </c>
      <c r="F16" s="25"/>
      <c r="G16" s="25" t="s">
        <v>49</v>
      </c>
      <c r="H16" s="25" t="s">
        <v>44</v>
      </c>
      <c r="I16" s="25">
        <v>5</v>
      </c>
      <c r="J16" s="25" t="s">
        <v>46</v>
      </c>
      <c r="K16" s="25" t="s">
        <v>79</v>
      </c>
      <c r="L16" s="25"/>
      <c r="M16" s="25"/>
      <c r="N16" s="25"/>
      <c r="O16" s="24">
        <v>0.3263888888888889</v>
      </c>
      <c r="P16" s="24">
        <v>0.33749999999999997</v>
      </c>
      <c r="Q16" s="24">
        <f t="shared" si="0"/>
        <v>1.1111111111111072E-2</v>
      </c>
      <c r="R16" s="72"/>
    </row>
    <row r="17" spans="1:18" x14ac:dyDescent="0.25">
      <c r="A17" s="71">
        <v>25493</v>
      </c>
      <c r="B17" s="25" t="s">
        <v>94</v>
      </c>
      <c r="C17" s="72">
        <v>45765</v>
      </c>
      <c r="D17" s="25" t="s">
        <v>35</v>
      </c>
      <c r="E17" s="25">
        <v>12000</v>
      </c>
      <c r="F17" s="25"/>
      <c r="G17" s="25" t="s">
        <v>43</v>
      </c>
      <c r="H17" s="25" t="s">
        <v>55</v>
      </c>
      <c r="I17" s="25">
        <v>7</v>
      </c>
      <c r="J17" s="25" t="s">
        <v>51</v>
      </c>
      <c r="K17" s="25" t="s">
        <v>78</v>
      </c>
      <c r="L17" s="25" t="s">
        <v>77</v>
      </c>
      <c r="M17" s="25"/>
      <c r="N17" s="25"/>
      <c r="O17" s="24">
        <v>0.375</v>
      </c>
      <c r="P17" s="24">
        <v>0.70833333333333337</v>
      </c>
      <c r="Q17" s="24">
        <f t="shared" si="0"/>
        <v>0.33333333333333337</v>
      </c>
      <c r="R17" s="72"/>
    </row>
    <row r="18" spans="1:18" hidden="1" x14ac:dyDescent="0.25">
      <c r="A18" s="71">
        <v>25494</v>
      </c>
      <c r="B18" s="25" t="s">
        <v>94</v>
      </c>
      <c r="C18" s="72">
        <v>45765</v>
      </c>
      <c r="D18" s="25"/>
      <c r="E18" s="25">
        <v>12000</v>
      </c>
      <c r="F18" s="25"/>
      <c r="G18" s="25" t="s">
        <v>83</v>
      </c>
      <c r="H18" s="25" t="s">
        <v>55</v>
      </c>
      <c r="I18" s="25">
        <v>7</v>
      </c>
      <c r="J18" s="25" t="s">
        <v>56</v>
      </c>
      <c r="K18" s="93" t="s">
        <v>75</v>
      </c>
      <c r="L18" s="25" t="s">
        <v>95</v>
      </c>
      <c r="M18" s="25"/>
      <c r="N18" s="25"/>
      <c r="O18" s="24">
        <v>0.375</v>
      </c>
      <c r="P18" s="24">
        <v>0.70833333333333337</v>
      </c>
      <c r="Q18" s="24">
        <f t="shared" si="0"/>
        <v>0.33333333333333337</v>
      </c>
      <c r="R18" s="72" t="s">
        <v>104</v>
      </c>
    </row>
    <row r="19" spans="1:18" hidden="1" x14ac:dyDescent="0.25">
      <c r="A19" s="71">
        <v>25467</v>
      </c>
      <c r="B19" s="25" t="s">
        <v>60</v>
      </c>
      <c r="C19" s="72">
        <v>45765</v>
      </c>
      <c r="D19" s="25" t="s">
        <v>35</v>
      </c>
      <c r="E19" s="25">
        <v>18180</v>
      </c>
      <c r="F19" s="25"/>
      <c r="G19" s="25" t="s">
        <v>45</v>
      </c>
      <c r="H19" s="25" t="s">
        <v>44</v>
      </c>
      <c r="I19" s="25">
        <v>12</v>
      </c>
      <c r="J19" s="25" t="s">
        <v>69</v>
      </c>
      <c r="K19" s="25"/>
      <c r="L19" s="25"/>
      <c r="M19" s="25"/>
      <c r="N19" s="25"/>
      <c r="O19" s="24">
        <v>0.73402777777777783</v>
      </c>
      <c r="P19" s="24">
        <v>0.77083333333333337</v>
      </c>
      <c r="Q19" s="24">
        <f t="shared" si="0"/>
        <v>3.6805555555555536E-2</v>
      </c>
      <c r="R19" s="72" t="s">
        <v>104</v>
      </c>
    </row>
    <row r="20" spans="1:18" x14ac:dyDescent="0.25">
      <c r="A20" s="71">
        <v>25482</v>
      </c>
      <c r="B20" s="25" t="s">
        <v>60</v>
      </c>
      <c r="C20" s="72">
        <v>45765</v>
      </c>
      <c r="D20" s="25" t="s">
        <v>35</v>
      </c>
      <c r="E20" s="25">
        <v>15580</v>
      </c>
      <c r="F20" s="25"/>
      <c r="G20" s="25" t="s">
        <v>45</v>
      </c>
      <c r="H20" s="25" t="s">
        <v>44</v>
      </c>
      <c r="I20" s="25">
        <v>5</v>
      </c>
      <c r="J20" s="25" t="s">
        <v>46</v>
      </c>
      <c r="K20" s="25"/>
      <c r="L20" s="25"/>
      <c r="M20" s="25"/>
      <c r="N20" s="25"/>
      <c r="O20" s="24">
        <v>0.34722222222222227</v>
      </c>
      <c r="P20" s="24">
        <v>0.36874999999999997</v>
      </c>
      <c r="Q20" s="24">
        <f t="shared" si="0"/>
        <v>2.1527777777777701E-2</v>
      </c>
      <c r="R20" s="72"/>
    </row>
    <row r="21" spans="1:18" x14ac:dyDescent="0.25">
      <c r="A21" s="71">
        <v>25483</v>
      </c>
      <c r="B21" s="25" t="s">
        <v>60</v>
      </c>
      <c r="C21" s="72">
        <v>45765</v>
      </c>
      <c r="D21" s="25" t="s">
        <v>35</v>
      </c>
      <c r="E21" s="25">
        <v>18100</v>
      </c>
      <c r="F21" s="25"/>
      <c r="G21" s="25" t="s">
        <v>45</v>
      </c>
      <c r="H21" s="25" t="s">
        <v>44</v>
      </c>
      <c r="I21" s="25">
        <v>12</v>
      </c>
      <c r="J21" s="25" t="s">
        <v>69</v>
      </c>
      <c r="K21" s="25"/>
      <c r="L21" s="25"/>
      <c r="M21" s="25"/>
      <c r="N21" s="25"/>
      <c r="O21" s="24">
        <v>0.375</v>
      </c>
      <c r="P21" s="24">
        <v>0.4145833333333333</v>
      </c>
      <c r="Q21" s="24">
        <f t="shared" si="0"/>
        <v>3.9583333333333304E-2</v>
      </c>
      <c r="R21" s="72"/>
    </row>
    <row r="22" spans="1:18" x14ac:dyDescent="0.25">
      <c r="A22" s="71">
        <v>25484</v>
      </c>
      <c r="B22" s="25" t="s">
        <v>60</v>
      </c>
      <c r="C22" s="72">
        <v>45765</v>
      </c>
      <c r="D22" s="25" t="s">
        <v>35</v>
      </c>
      <c r="E22" s="25">
        <v>18160</v>
      </c>
      <c r="F22" s="25"/>
      <c r="G22" s="25" t="s">
        <v>45</v>
      </c>
      <c r="H22" s="25" t="s">
        <v>44</v>
      </c>
      <c r="I22" s="25">
        <v>12</v>
      </c>
      <c r="J22" s="25" t="s">
        <v>69</v>
      </c>
      <c r="K22" s="25"/>
      <c r="L22" s="25"/>
      <c r="M22" s="25"/>
      <c r="N22" s="25"/>
      <c r="O22" s="24">
        <v>0.48333333333333334</v>
      </c>
      <c r="P22" s="24">
        <v>0.51597222222222217</v>
      </c>
      <c r="Q22" s="24">
        <f t="shared" si="0"/>
        <v>3.2638888888888828E-2</v>
      </c>
      <c r="R22" s="72"/>
    </row>
    <row r="23" spans="1:18" x14ac:dyDescent="0.25">
      <c r="A23" s="71">
        <v>25485</v>
      </c>
      <c r="B23" s="25" t="s">
        <v>60</v>
      </c>
      <c r="C23" s="72">
        <v>45765</v>
      </c>
      <c r="D23" s="25" t="s">
        <v>35</v>
      </c>
      <c r="E23" s="25">
        <v>18210</v>
      </c>
      <c r="F23" s="25"/>
      <c r="G23" s="25" t="s">
        <v>45</v>
      </c>
      <c r="H23" s="25" t="s">
        <v>44</v>
      </c>
      <c r="I23" s="25">
        <v>12</v>
      </c>
      <c r="J23" s="25" t="s">
        <v>69</v>
      </c>
      <c r="K23" s="25"/>
      <c r="L23" s="25"/>
      <c r="M23" s="25"/>
      <c r="N23" s="25"/>
      <c r="O23" s="24">
        <v>0.59027777777777779</v>
      </c>
      <c r="P23" s="24">
        <v>0.62708333333333333</v>
      </c>
      <c r="Q23" s="24">
        <f t="shared" si="0"/>
        <v>3.6805555555555536E-2</v>
      </c>
      <c r="R23" s="72"/>
    </row>
    <row r="24" spans="1:18" x14ac:dyDescent="0.25">
      <c r="A24" s="71">
        <v>25487</v>
      </c>
      <c r="B24" s="25" t="s">
        <v>50</v>
      </c>
      <c r="C24" s="72">
        <v>45765</v>
      </c>
      <c r="D24" s="25" t="s">
        <v>35</v>
      </c>
      <c r="E24" s="25">
        <v>5000</v>
      </c>
      <c r="F24" s="25"/>
      <c r="G24" s="25" t="s">
        <v>43</v>
      </c>
      <c r="H24" s="25" t="s">
        <v>44</v>
      </c>
      <c r="I24" s="25">
        <v>5</v>
      </c>
      <c r="J24" s="25" t="s">
        <v>46</v>
      </c>
      <c r="K24" s="25"/>
      <c r="L24" s="25"/>
      <c r="M24" s="25"/>
      <c r="N24" s="25"/>
      <c r="O24" s="24">
        <v>0.4548611111111111</v>
      </c>
      <c r="P24" s="24">
        <v>0.46875</v>
      </c>
      <c r="Q24" s="24">
        <f t="shared" si="0"/>
        <v>1.3888888888888895E-2</v>
      </c>
      <c r="R24" s="72"/>
    </row>
    <row r="25" spans="1:18" x14ac:dyDescent="0.25">
      <c r="A25" s="71">
        <v>25488</v>
      </c>
      <c r="B25" s="25" t="s">
        <v>72</v>
      </c>
      <c r="C25" s="72">
        <v>45765</v>
      </c>
      <c r="D25" s="25" t="s">
        <v>35</v>
      </c>
      <c r="E25" s="25">
        <v>7240</v>
      </c>
      <c r="F25" s="25"/>
      <c r="G25" s="25" t="s">
        <v>43</v>
      </c>
      <c r="H25" s="25" t="s">
        <v>44</v>
      </c>
      <c r="I25" s="25">
        <v>6</v>
      </c>
      <c r="J25" s="25" t="s">
        <v>68</v>
      </c>
      <c r="K25" s="25"/>
      <c r="L25" s="25"/>
      <c r="M25" s="25"/>
      <c r="N25" s="25"/>
      <c r="O25" s="24">
        <v>0.51388888888888895</v>
      </c>
      <c r="P25" s="24">
        <v>0.54166666666666663</v>
      </c>
      <c r="Q25" s="24">
        <f t="shared" si="0"/>
        <v>2.7777777777777679E-2</v>
      </c>
      <c r="R25" s="72"/>
    </row>
    <row r="26" spans="1:18" x14ac:dyDescent="0.25">
      <c r="A26" s="71">
        <v>25489</v>
      </c>
      <c r="B26" s="25" t="s">
        <v>74</v>
      </c>
      <c r="C26" s="72">
        <v>45765</v>
      </c>
      <c r="D26" s="25" t="s">
        <v>35</v>
      </c>
      <c r="E26" s="25">
        <v>15000</v>
      </c>
      <c r="F26" s="25"/>
      <c r="G26" s="25" t="s">
        <v>43</v>
      </c>
      <c r="H26" s="25" t="s">
        <v>44</v>
      </c>
      <c r="I26" s="25">
        <v>6</v>
      </c>
      <c r="J26" s="25" t="s">
        <v>68</v>
      </c>
      <c r="K26" s="25"/>
      <c r="L26" s="25"/>
      <c r="M26" s="25"/>
      <c r="N26" s="25"/>
      <c r="O26" s="24">
        <v>0.30277777777777776</v>
      </c>
      <c r="P26" s="24">
        <v>0.32777777777777778</v>
      </c>
      <c r="Q26" s="24">
        <f t="shared" si="0"/>
        <v>2.5000000000000022E-2</v>
      </c>
      <c r="R26" s="72"/>
    </row>
    <row r="27" spans="1:18" x14ac:dyDescent="0.25">
      <c r="A27" s="71">
        <v>25490</v>
      </c>
      <c r="B27" s="25" t="s">
        <v>47</v>
      </c>
      <c r="C27" s="72">
        <v>45765</v>
      </c>
      <c r="D27" s="25" t="s">
        <v>35</v>
      </c>
      <c r="E27" s="25">
        <v>10000</v>
      </c>
      <c r="F27" s="25"/>
      <c r="G27" s="25" t="s">
        <v>43</v>
      </c>
      <c r="H27" s="25" t="s">
        <v>44</v>
      </c>
      <c r="I27" s="25">
        <v>6</v>
      </c>
      <c r="J27" s="25" t="s">
        <v>68</v>
      </c>
      <c r="K27" s="25"/>
      <c r="L27" s="25"/>
      <c r="M27" s="25"/>
      <c r="N27" s="25"/>
      <c r="O27" s="24">
        <v>0.55208333333333337</v>
      </c>
      <c r="P27" s="24">
        <v>0.58333333333333337</v>
      </c>
      <c r="Q27" s="24">
        <f t="shared" si="0"/>
        <v>3.125E-2</v>
      </c>
      <c r="R27" s="72"/>
    </row>
    <row r="28" spans="1:18" x14ac:dyDescent="0.25">
      <c r="A28" s="71">
        <v>25491</v>
      </c>
      <c r="B28" s="25" t="s">
        <v>47</v>
      </c>
      <c r="C28" s="72">
        <v>45765</v>
      </c>
      <c r="D28" s="25" t="s">
        <v>35</v>
      </c>
      <c r="E28" s="25">
        <v>15000</v>
      </c>
      <c r="F28" s="25"/>
      <c r="G28" s="25" t="s">
        <v>43</v>
      </c>
      <c r="H28" s="25" t="s">
        <v>44</v>
      </c>
      <c r="I28" s="25">
        <v>6</v>
      </c>
      <c r="J28" s="25" t="s">
        <v>68</v>
      </c>
      <c r="K28" s="25"/>
      <c r="L28" s="25"/>
      <c r="M28" s="25"/>
      <c r="N28" s="25"/>
      <c r="O28" s="24">
        <v>0.40972222222222227</v>
      </c>
      <c r="P28" s="24">
        <v>0.4375</v>
      </c>
      <c r="Q28" s="24">
        <f t="shared" si="0"/>
        <v>2.7777777777777735E-2</v>
      </c>
      <c r="R28" s="72"/>
    </row>
    <row r="29" spans="1:18" x14ac:dyDescent="0.25">
      <c r="A29" s="71">
        <v>25492</v>
      </c>
      <c r="B29" s="25" t="s">
        <v>52</v>
      </c>
      <c r="C29" s="72">
        <v>45765</v>
      </c>
      <c r="D29" s="25" t="s">
        <v>35</v>
      </c>
      <c r="E29" s="25">
        <v>7000</v>
      </c>
      <c r="F29" s="25"/>
      <c r="G29" s="25" t="s">
        <v>43</v>
      </c>
      <c r="H29" s="25" t="s">
        <v>44</v>
      </c>
      <c r="I29" s="25">
        <v>5</v>
      </c>
      <c r="J29" s="25" t="s">
        <v>46</v>
      </c>
      <c r="K29" s="25"/>
      <c r="L29" s="25"/>
      <c r="M29" s="25"/>
      <c r="N29" s="25"/>
      <c r="O29" s="24">
        <v>0.43611111111111112</v>
      </c>
      <c r="P29" s="24">
        <v>0.44930555555555557</v>
      </c>
      <c r="Q29" s="24">
        <f t="shared" si="0"/>
        <v>1.3194444444444453E-2</v>
      </c>
      <c r="R29" s="72"/>
    </row>
    <row r="30" spans="1:18" x14ac:dyDescent="0.25">
      <c r="A30" s="71">
        <v>25496</v>
      </c>
      <c r="B30" s="25" t="s">
        <v>94</v>
      </c>
      <c r="C30" s="72">
        <v>45765</v>
      </c>
      <c r="D30" s="25" t="s">
        <v>35</v>
      </c>
      <c r="E30" s="25">
        <v>15000</v>
      </c>
      <c r="F30" s="25"/>
      <c r="G30" s="25" t="s">
        <v>43</v>
      </c>
      <c r="H30" s="25" t="s">
        <v>44</v>
      </c>
      <c r="I30" s="25">
        <v>3</v>
      </c>
      <c r="J30" s="25" t="s">
        <v>67</v>
      </c>
      <c r="K30" s="25"/>
      <c r="L30" s="25"/>
      <c r="M30" s="25"/>
      <c r="N30" s="25"/>
      <c r="O30" s="24">
        <v>0.45833333333333331</v>
      </c>
      <c r="P30" s="24">
        <v>0.54166666666666663</v>
      </c>
      <c r="Q30" s="24">
        <f t="shared" si="0"/>
        <v>8.3333333333333315E-2</v>
      </c>
      <c r="R30" s="72"/>
    </row>
    <row r="31" spans="1:18" x14ac:dyDescent="0.25">
      <c r="A31" s="71">
        <v>25497</v>
      </c>
      <c r="B31" s="25" t="s">
        <v>94</v>
      </c>
      <c r="C31" s="72">
        <v>45765</v>
      </c>
      <c r="D31" s="25" t="s">
        <v>35</v>
      </c>
      <c r="E31" s="25">
        <v>10000</v>
      </c>
      <c r="F31" s="25"/>
      <c r="G31" s="25" t="s">
        <v>43</v>
      </c>
      <c r="H31" s="25" t="s">
        <v>44</v>
      </c>
      <c r="I31" s="25">
        <v>5</v>
      </c>
      <c r="J31" s="25" t="s">
        <v>46</v>
      </c>
      <c r="K31" s="25"/>
      <c r="L31" s="25"/>
      <c r="M31" s="25"/>
      <c r="N31" s="25"/>
      <c r="O31" s="24">
        <v>0.61458333333333337</v>
      </c>
      <c r="P31" s="24">
        <v>0.70833333333333337</v>
      </c>
      <c r="Q31" s="24">
        <f t="shared" si="0"/>
        <v>9.375E-2</v>
      </c>
      <c r="R31" s="72"/>
    </row>
    <row r="32" spans="1:18" hidden="1" x14ac:dyDescent="0.25">
      <c r="A32" s="71">
        <v>25500</v>
      </c>
      <c r="B32" s="25" t="s">
        <v>73</v>
      </c>
      <c r="C32" s="72">
        <v>45767</v>
      </c>
      <c r="D32" s="25"/>
      <c r="E32" s="25"/>
      <c r="F32" s="25"/>
      <c r="G32" s="25"/>
      <c r="H32" s="25" t="s">
        <v>55</v>
      </c>
      <c r="I32" s="25">
        <v>7</v>
      </c>
      <c r="J32" s="25" t="s">
        <v>56</v>
      </c>
      <c r="K32" s="25" t="s">
        <v>81</v>
      </c>
      <c r="L32" s="25" t="s">
        <v>70</v>
      </c>
      <c r="M32" s="25" t="s">
        <v>67</v>
      </c>
      <c r="N32" s="25" t="s">
        <v>76</v>
      </c>
      <c r="O32" s="24">
        <v>0.29166666666666669</v>
      </c>
      <c r="P32" s="24">
        <v>0.625</v>
      </c>
      <c r="Q32" s="24">
        <f t="shared" si="0"/>
        <v>0.33333333333333331</v>
      </c>
      <c r="R32" s="72" t="s">
        <v>104</v>
      </c>
    </row>
    <row r="33" spans="1:18" hidden="1" x14ac:dyDescent="0.25">
      <c r="A33" s="71">
        <v>25519</v>
      </c>
      <c r="B33" s="25" t="s">
        <v>98</v>
      </c>
      <c r="C33" s="72">
        <v>45768</v>
      </c>
      <c r="D33" s="25" t="s">
        <v>36</v>
      </c>
      <c r="E33" s="25">
        <v>5570</v>
      </c>
      <c r="F33" s="25"/>
      <c r="G33" s="25" t="s">
        <v>49</v>
      </c>
      <c r="H33" s="25" t="s">
        <v>55</v>
      </c>
      <c r="I33" s="25">
        <v>7</v>
      </c>
      <c r="J33" s="25" t="s">
        <v>56</v>
      </c>
      <c r="K33" s="93" t="s">
        <v>75</v>
      </c>
      <c r="L33" s="25" t="s">
        <v>70</v>
      </c>
      <c r="M33" s="25"/>
      <c r="N33" s="25"/>
      <c r="O33" s="24">
        <v>0.37847222222222227</v>
      </c>
      <c r="P33" s="24">
        <v>0.43055555555555558</v>
      </c>
      <c r="Q33" s="24">
        <f t="shared" si="0"/>
        <v>5.2083333333333315E-2</v>
      </c>
      <c r="R33" s="72" t="s">
        <v>104</v>
      </c>
    </row>
    <row r="34" spans="1:18" x14ac:dyDescent="0.25">
      <c r="A34" s="71">
        <v>25518</v>
      </c>
      <c r="B34" s="25" t="s">
        <v>97</v>
      </c>
      <c r="C34" s="72">
        <v>45768</v>
      </c>
      <c r="D34" s="25"/>
      <c r="E34" s="25"/>
      <c r="F34" s="25"/>
      <c r="G34" s="25"/>
      <c r="H34" s="25" t="s">
        <v>54</v>
      </c>
      <c r="I34" s="25">
        <v>1</v>
      </c>
      <c r="J34" s="25" t="s">
        <v>61</v>
      </c>
      <c r="K34" s="25" t="s">
        <v>77</v>
      </c>
      <c r="L34" s="25" t="s">
        <v>79</v>
      </c>
      <c r="M34" s="25"/>
      <c r="N34" s="25"/>
      <c r="O34" s="24">
        <v>0.3972222222222222</v>
      </c>
      <c r="P34" s="24">
        <v>0.5</v>
      </c>
      <c r="Q34" s="24">
        <f t="shared" si="0"/>
        <v>0.1027777777777778</v>
      </c>
      <c r="R34" s="72"/>
    </row>
    <row r="35" spans="1:18" x14ac:dyDescent="0.25">
      <c r="A35" s="71">
        <v>25503</v>
      </c>
      <c r="B35" s="25" t="s">
        <v>60</v>
      </c>
      <c r="C35" s="72">
        <v>45768</v>
      </c>
      <c r="D35" s="25" t="s">
        <v>35</v>
      </c>
      <c r="E35" s="25">
        <v>17960</v>
      </c>
      <c r="F35" s="25"/>
      <c r="G35" s="25" t="s">
        <v>45</v>
      </c>
      <c r="H35" s="25" t="s">
        <v>44</v>
      </c>
      <c r="I35" s="25">
        <v>12</v>
      </c>
      <c r="J35" s="25" t="s">
        <v>51</v>
      </c>
      <c r="K35" s="25" t="s">
        <v>76</v>
      </c>
      <c r="L35" s="25"/>
      <c r="M35" s="25"/>
      <c r="N35" s="25"/>
      <c r="O35" s="24">
        <v>0.375</v>
      </c>
      <c r="P35" s="24">
        <v>0.42222222222222222</v>
      </c>
      <c r="Q35" s="24">
        <f t="shared" ref="Q35:Q66" si="1">+P35-O35</f>
        <v>4.7222222222222221E-2</v>
      </c>
      <c r="R35" s="72"/>
    </row>
    <row r="36" spans="1:18" x14ac:dyDescent="0.25">
      <c r="A36" s="71">
        <v>25504</v>
      </c>
      <c r="B36" s="25" t="s">
        <v>60</v>
      </c>
      <c r="C36" s="72">
        <v>45768</v>
      </c>
      <c r="D36" s="25" t="s">
        <v>35</v>
      </c>
      <c r="E36" s="25">
        <v>17960</v>
      </c>
      <c r="F36" s="25"/>
      <c r="G36" s="25" t="s">
        <v>45</v>
      </c>
      <c r="H36" s="25" t="s">
        <v>44</v>
      </c>
      <c r="I36" s="25">
        <v>12</v>
      </c>
      <c r="J36" s="25" t="s">
        <v>51</v>
      </c>
      <c r="K36" s="25" t="s">
        <v>76</v>
      </c>
      <c r="L36" s="25"/>
      <c r="M36" s="25"/>
      <c r="N36" s="25"/>
      <c r="O36" s="24">
        <v>0.60833333333333328</v>
      </c>
      <c r="P36" s="24">
        <v>0.65416666666666667</v>
      </c>
      <c r="Q36" s="24">
        <f t="shared" si="1"/>
        <v>4.5833333333333393E-2</v>
      </c>
      <c r="R36" s="72"/>
    </row>
    <row r="37" spans="1:18" x14ac:dyDescent="0.25">
      <c r="A37" s="71">
        <v>25507</v>
      </c>
      <c r="B37" s="25" t="s">
        <v>50</v>
      </c>
      <c r="C37" s="72">
        <v>45768</v>
      </c>
      <c r="D37" s="25" t="s">
        <v>35</v>
      </c>
      <c r="E37" s="25">
        <v>5000</v>
      </c>
      <c r="F37" s="25"/>
      <c r="G37" s="25" t="s">
        <v>43</v>
      </c>
      <c r="H37" s="25" t="s">
        <v>44</v>
      </c>
      <c r="I37" s="25">
        <v>5</v>
      </c>
      <c r="J37" s="25" t="s">
        <v>46</v>
      </c>
      <c r="K37" s="25" t="s">
        <v>81</v>
      </c>
      <c r="L37" s="25"/>
      <c r="M37" s="25"/>
      <c r="N37" s="25"/>
      <c r="O37" s="24">
        <v>0.625</v>
      </c>
      <c r="P37" s="24">
        <v>0.63194444444444442</v>
      </c>
      <c r="Q37" s="24">
        <f t="shared" si="1"/>
        <v>6.9444444444444198E-3</v>
      </c>
      <c r="R37" s="72"/>
    </row>
    <row r="38" spans="1:18" x14ac:dyDescent="0.25">
      <c r="A38" s="71">
        <v>25508</v>
      </c>
      <c r="B38" s="25" t="s">
        <v>52</v>
      </c>
      <c r="C38" s="72">
        <v>45768</v>
      </c>
      <c r="D38" s="25" t="s">
        <v>35</v>
      </c>
      <c r="E38" s="25">
        <v>3000</v>
      </c>
      <c r="F38" s="25"/>
      <c r="G38" s="25" t="s">
        <v>43</v>
      </c>
      <c r="H38" s="25" t="s">
        <v>44</v>
      </c>
      <c r="I38" s="25">
        <v>3</v>
      </c>
      <c r="J38" s="25" t="s">
        <v>71</v>
      </c>
      <c r="K38" s="25" t="s">
        <v>89</v>
      </c>
      <c r="L38" s="25"/>
      <c r="M38" s="25"/>
      <c r="N38" s="25"/>
      <c r="O38" s="24">
        <v>0.67708333333333337</v>
      </c>
      <c r="P38" s="24">
        <v>0.70833333333333337</v>
      </c>
      <c r="Q38" s="24">
        <f t="shared" si="1"/>
        <v>3.125E-2</v>
      </c>
      <c r="R38" s="72"/>
    </row>
    <row r="39" spans="1:18" x14ac:dyDescent="0.25">
      <c r="A39" s="71">
        <v>25509</v>
      </c>
      <c r="B39" s="25" t="s">
        <v>57</v>
      </c>
      <c r="C39" s="72">
        <v>45768</v>
      </c>
      <c r="D39" s="25" t="s">
        <v>35</v>
      </c>
      <c r="E39" s="25">
        <v>15000</v>
      </c>
      <c r="F39" s="25"/>
      <c r="G39" s="25" t="s">
        <v>43</v>
      </c>
      <c r="H39" s="25" t="s">
        <v>44</v>
      </c>
      <c r="I39" s="25">
        <v>6</v>
      </c>
      <c r="J39" s="25" t="s">
        <v>68</v>
      </c>
      <c r="K39" s="25"/>
      <c r="L39" s="25"/>
      <c r="M39" s="25"/>
      <c r="N39" s="25"/>
      <c r="O39" s="24">
        <v>0.3263888888888889</v>
      </c>
      <c r="P39" s="24">
        <v>0.36805555555555558</v>
      </c>
      <c r="Q39" s="24">
        <f t="shared" si="1"/>
        <v>4.1666666666666685E-2</v>
      </c>
      <c r="R39" s="72"/>
    </row>
    <row r="40" spans="1:18" x14ac:dyDescent="0.25">
      <c r="A40" s="71">
        <v>25510</v>
      </c>
      <c r="B40" s="25" t="s">
        <v>53</v>
      </c>
      <c r="C40" s="72">
        <v>45768</v>
      </c>
      <c r="D40" s="25" t="s">
        <v>35</v>
      </c>
      <c r="E40" s="25">
        <v>5000</v>
      </c>
      <c r="F40" s="25"/>
      <c r="G40" s="25" t="s">
        <v>43</v>
      </c>
      <c r="H40" s="25" t="s">
        <v>44</v>
      </c>
      <c r="I40" s="25">
        <v>6</v>
      </c>
      <c r="J40" s="25" t="s">
        <v>68</v>
      </c>
      <c r="K40" s="25"/>
      <c r="L40" s="25"/>
      <c r="M40" s="25"/>
      <c r="N40" s="25"/>
      <c r="O40" s="24">
        <v>0.46527777777777773</v>
      </c>
      <c r="P40" s="24">
        <v>0.47361111111111115</v>
      </c>
      <c r="Q40" s="24">
        <f t="shared" si="1"/>
        <v>8.3333333333334147E-3</v>
      </c>
      <c r="R40" s="72"/>
    </row>
    <row r="41" spans="1:18" x14ac:dyDescent="0.25">
      <c r="A41" s="71">
        <v>25511</v>
      </c>
      <c r="B41" s="25" t="s">
        <v>47</v>
      </c>
      <c r="C41" s="72">
        <v>45768</v>
      </c>
      <c r="D41" s="25" t="s">
        <v>35</v>
      </c>
      <c r="E41" s="25">
        <v>15000</v>
      </c>
      <c r="F41" s="25"/>
      <c r="G41" s="25" t="s">
        <v>43</v>
      </c>
      <c r="H41" s="25" t="s">
        <v>44</v>
      </c>
      <c r="I41" s="25">
        <v>3</v>
      </c>
      <c r="J41" s="25" t="s">
        <v>71</v>
      </c>
      <c r="K41" s="25" t="s">
        <v>78</v>
      </c>
      <c r="L41" s="25"/>
      <c r="M41" s="25"/>
      <c r="N41" s="25"/>
      <c r="O41" s="24">
        <v>0.5756944444444444</v>
      </c>
      <c r="P41" s="24">
        <v>0.59375</v>
      </c>
      <c r="Q41" s="24">
        <f t="shared" si="1"/>
        <v>1.8055555555555602E-2</v>
      </c>
      <c r="R41" s="72"/>
    </row>
    <row r="42" spans="1:18" x14ac:dyDescent="0.25">
      <c r="A42" s="71">
        <v>25512</v>
      </c>
      <c r="B42" s="25" t="s">
        <v>47</v>
      </c>
      <c r="C42" s="72">
        <v>45768</v>
      </c>
      <c r="D42" s="25" t="s">
        <v>35</v>
      </c>
      <c r="E42" s="25">
        <v>15000</v>
      </c>
      <c r="F42" s="25"/>
      <c r="G42" s="25" t="s">
        <v>43</v>
      </c>
      <c r="H42" s="25" t="s">
        <v>44</v>
      </c>
      <c r="I42" s="25">
        <v>3</v>
      </c>
      <c r="J42" s="25" t="s">
        <v>71</v>
      </c>
      <c r="K42" s="25" t="s">
        <v>78</v>
      </c>
      <c r="L42" s="25"/>
      <c r="M42" s="25"/>
      <c r="N42" s="25"/>
      <c r="O42" s="24">
        <v>0.45208333333333334</v>
      </c>
      <c r="P42" s="24">
        <v>0.47083333333333338</v>
      </c>
      <c r="Q42" s="24">
        <f t="shared" si="1"/>
        <v>1.8750000000000044E-2</v>
      </c>
      <c r="R42" s="72"/>
    </row>
    <row r="43" spans="1:18" x14ac:dyDescent="0.25">
      <c r="A43" s="71">
        <v>25513</v>
      </c>
      <c r="B43" s="25" t="s">
        <v>65</v>
      </c>
      <c r="C43" s="72">
        <v>45768</v>
      </c>
      <c r="D43" s="25" t="s">
        <v>35</v>
      </c>
      <c r="E43" s="25">
        <v>15000</v>
      </c>
      <c r="F43" s="25"/>
      <c r="G43" s="25" t="s">
        <v>43</v>
      </c>
      <c r="H43" s="25" t="s">
        <v>44</v>
      </c>
      <c r="I43" s="25">
        <v>6</v>
      </c>
      <c r="J43" s="25" t="s">
        <v>68</v>
      </c>
      <c r="K43" s="25"/>
      <c r="L43" s="25"/>
      <c r="M43" s="25"/>
      <c r="N43" s="25"/>
      <c r="O43" s="24">
        <v>0.52083333333333337</v>
      </c>
      <c r="P43" s="24">
        <v>0.59027777777777779</v>
      </c>
      <c r="Q43" s="24">
        <f t="shared" si="1"/>
        <v>6.944444444444442E-2</v>
      </c>
      <c r="R43" s="72"/>
    </row>
    <row r="44" spans="1:18" x14ac:dyDescent="0.25">
      <c r="A44" s="71">
        <v>25514</v>
      </c>
      <c r="B44" s="25" t="s">
        <v>65</v>
      </c>
      <c r="C44" s="72">
        <v>45768</v>
      </c>
      <c r="D44" s="25" t="s">
        <v>35</v>
      </c>
      <c r="E44" s="25">
        <v>15000</v>
      </c>
      <c r="F44" s="25"/>
      <c r="G44" s="25" t="s">
        <v>43</v>
      </c>
      <c r="H44" s="25" t="s">
        <v>44</v>
      </c>
      <c r="I44" s="25">
        <v>6</v>
      </c>
      <c r="J44" s="25" t="s">
        <v>68</v>
      </c>
      <c r="K44" s="25"/>
      <c r="L44" s="25"/>
      <c r="M44" s="25"/>
      <c r="N44" s="25"/>
      <c r="O44" s="24">
        <v>0.65625</v>
      </c>
      <c r="P44" s="24">
        <v>0.69444444444444453</v>
      </c>
      <c r="Q44" s="24">
        <f t="shared" si="1"/>
        <v>3.8194444444444531E-2</v>
      </c>
      <c r="R44" s="72"/>
    </row>
    <row r="45" spans="1:18" x14ac:dyDescent="0.25">
      <c r="A45" s="71">
        <v>25515</v>
      </c>
      <c r="B45" s="25" t="s">
        <v>48</v>
      </c>
      <c r="C45" s="72">
        <v>45768</v>
      </c>
      <c r="D45" s="25" t="s">
        <v>36</v>
      </c>
      <c r="E45" s="25">
        <v>14710</v>
      </c>
      <c r="F45" s="25"/>
      <c r="G45" s="25" t="s">
        <v>49</v>
      </c>
      <c r="H45" s="25" t="s">
        <v>44</v>
      </c>
      <c r="I45" s="25">
        <v>5</v>
      </c>
      <c r="J45" s="25" t="s">
        <v>46</v>
      </c>
      <c r="K45" s="25" t="s">
        <v>81</v>
      </c>
      <c r="L45" s="25"/>
      <c r="M45" s="25"/>
      <c r="N45" s="25"/>
      <c r="O45" s="24">
        <v>0.375</v>
      </c>
      <c r="P45" s="24">
        <v>0.40972222222222227</v>
      </c>
      <c r="Q45" s="24">
        <f t="shared" si="1"/>
        <v>3.4722222222222265E-2</v>
      </c>
      <c r="R45" s="72"/>
    </row>
    <row r="46" spans="1:18" x14ac:dyDescent="0.25">
      <c r="A46" s="71">
        <v>25516</v>
      </c>
      <c r="B46" s="25" t="s">
        <v>74</v>
      </c>
      <c r="C46" s="72">
        <v>45768</v>
      </c>
      <c r="D46" s="25" t="s">
        <v>35</v>
      </c>
      <c r="E46" s="25">
        <v>15000</v>
      </c>
      <c r="F46" s="25"/>
      <c r="G46" s="25" t="s">
        <v>43</v>
      </c>
      <c r="H46" s="25" t="s">
        <v>44</v>
      </c>
      <c r="I46" s="25">
        <v>3</v>
      </c>
      <c r="J46" s="25" t="s">
        <v>71</v>
      </c>
      <c r="K46" s="25" t="s">
        <v>78</v>
      </c>
      <c r="L46" s="25"/>
      <c r="M46" s="25"/>
      <c r="N46" s="25"/>
      <c r="O46" s="24">
        <v>0.3215277777777778</v>
      </c>
      <c r="P46" s="24">
        <v>0.34375</v>
      </c>
      <c r="Q46" s="24">
        <f t="shared" si="1"/>
        <v>2.2222222222222199E-2</v>
      </c>
      <c r="R46" s="72"/>
    </row>
    <row r="47" spans="1:18" x14ac:dyDescent="0.25">
      <c r="A47" s="71">
        <v>25517</v>
      </c>
      <c r="B47" s="25" t="s">
        <v>86</v>
      </c>
      <c r="C47" s="72">
        <v>45769</v>
      </c>
      <c r="D47" s="25"/>
      <c r="E47" s="25"/>
      <c r="F47" s="25"/>
      <c r="G47" s="25"/>
      <c r="H47" s="25" t="s">
        <v>55</v>
      </c>
      <c r="I47" s="25">
        <v>7</v>
      </c>
      <c r="J47" s="25" t="s">
        <v>56</v>
      </c>
      <c r="K47" s="25" t="s">
        <v>70</v>
      </c>
      <c r="L47" s="25" t="s">
        <v>81</v>
      </c>
      <c r="M47" s="25" t="s">
        <v>79</v>
      </c>
      <c r="N47" s="25"/>
      <c r="O47" s="24">
        <v>0.33333333333333331</v>
      </c>
      <c r="P47" s="24">
        <v>0.66666666666666663</v>
      </c>
      <c r="Q47" s="24">
        <f t="shared" si="1"/>
        <v>0.33333333333333331</v>
      </c>
      <c r="R47" s="72"/>
    </row>
    <row r="48" spans="1:18" hidden="1" x14ac:dyDescent="0.25">
      <c r="A48" s="71">
        <v>25536</v>
      </c>
      <c r="B48" s="25" t="s">
        <v>102</v>
      </c>
      <c r="C48" s="72">
        <v>45769</v>
      </c>
      <c r="D48" s="25"/>
      <c r="E48" s="25"/>
      <c r="F48" s="25"/>
      <c r="G48" s="25"/>
      <c r="H48" s="25" t="s">
        <v>55</v>
      </c>
      <c r="I48" s="25">
        <v>2</v>
      </c>
      <c r="J48" s="25" t="s">
        <v>51</v>
      </c>
      <c r="K48" s="25" t="s">
        <v>103</v>
      </c>
      <c r="L48" s="25" t="s">
        <v>82</v>
      </c>
      <c r="M48" s="25" t="s">
        <v>75</v>
      </c>
      <c r="N48" s="25"/>
      <c r="O48" s="24">
        <v>0.33333333333333331</v>
      </c>
      <c r="P48" s="24">
        <v>0.75</v>
      </c>
      <c r="Q48" s="24">
        <f t="shared" si="1"/>
        <v>0.41666666666666669</v>
      </c>
      <c r="R48" s="72" t="s">
        <v>104</v>
      </c>
    </row>
    <row r="49" spans="1:18" hidden="1" x14ac:dyDescent="0.25">
      <c r="A49" s="71" t="s">
        <v>96</v>
      </c>
      <c r="B49" s="25" t="s">
        <v>86</v>
      </c>
      <c r="C49" s="72">
        <v>45769</v>
      </c>
      <c r="D49" s="25"/>
      <c r="E49" s="25"/>
      <c r="F49" s="25"/>
      <c r="G49" s="25"/>
      <c r="H49" s="25" t="s">
        <v>54</v>
      </c>
      <c r="I49" s="25">
        <v>1</v>
      </c>
      <c r="J49" s="25" t="s">
        <v>61</v>
      </c>
      <c r="K49" s="25" t="s">
        <v>67</v>
      </c>
      <c r="L49" s="93" t="s">
        <v>99</v>
      </c>
      <c r="M49" s="25" t="s">
        <v>76</v>
      </c>
      <c r="N49" s="25"/>
      <c r="O49" s="24">
        <v>0.33333333333333331</v>
      </c>
      <c r="P49" s="24">
        <v>0.60416666666666663</v>
      </c>
      <c r="Q49" s="24">
        <f t="shared" si="1"/>
        <v>0.27083333333333331</v>
      </c>
      <c r="R49" s="72" t="s">
        <v>104</v>
      </c>
    </row>
    <row r="50" spans="1:18" x14ac:dyDescent="0.25">
      <c r="A50" s="71">
        <v>25505</v>
      </c>
      <c r="B50" s="25" t="s">
        <v>60</v>
      </c>
      <c r="C50" s="72">
        <v>45769</v>
      </c>
      <c r="D50" s="25" t="s">
        <v>35</v>
      </c>
      <c r="E50" s="25">
        <v>18020</v>
      </c>
      <c r="F50" s="25"/>
      <c r="G50" s="25" t="s">
        <v>45</v>
      </c>
      <c r="H50" s="25" t="s">
        <v>44</v>
      </c>
      <c r="I50" s="25">
        <v>12</v>
      </c>
      <c r="J50" s="25" t="s">
        <v>46</v>
      </c>
      <c r="K50" s="25"/>
      <c r="L50" s="25"/>
      <c r="M50" s="25"/>
      <c r="N50" s="25"/>
      <c r="O50" s="24">
        <v>0.60416666666666663</v>
      </c>
      <c r="P50" s="24">
        <v>0.64722222222222225</v>
      </c>
      <c r="Q50" s="24">
        <f t="shared" si="1"/>
        <v>4.3055555555555625E-2</v>
      </c>
      <c r="R50" s="72"/>
    </row>
    <row r="51" spans="1:18" x14ac:dyDescent="0.25">
      <c r="A51" s="71">
        <v>25520</v>
      </c>
      <c r="B51" s="25" t="s">
        <v>60</v>
      </c>
      <c r="C51" s="72">
        <v>45769</v>
      </c>
      <c r="D51" s="25" t="s">
        <v>35</v>
      </c>
      <c r="E51" s="25">
        <v>16530</v>
      </c>
      <c r="F51" s="25"/>
      <c r="G51" s="25" t="s">
        <v>45</v>
      </c>
      <c r="H51" s="25" t="s">
        <v>44</v>
      </c>
      <c r="I51" s="25">
        <v>6</v>
      </c>
      <c r="J51" s="25" t="s">
        <v>68</v>
      </c>
      <c r="K51" s="25"/>
      <c r="L51" s="25"/>
      <c r="M51" s="25"/>
      <c r="N51" s="25"/>
      <c r="O51" s="24">
        <v>0.3125</v>
      </c>
      <c r="P51" s="24">
        <v>0.46527777777777773</v>
      </c>
      <c r="Q51" s="24">
        <f t="shared" si="1"/>
        <v>0.15277777777777773</v>
      </c>
      <c r="R51" s="72"/>
    </row>
    <row r="52" spans="1:18" x14ac:dyDescent="0.25">
      <c r="A52" s="71">
        <v>25521</v>
      </c>
      <c r="B52" s="25" t="s">
        <v>60</v>
      </c>
      <c r="C52" s="72">
        <v>45769</v>
      </c>
      <c r="D52" s="25" t="s">
        <v>35</v>
      </c>
      <c r="E52" s="25">
        <v>18170</v>
      </c>
      <c r="F52" s="25"/>
      <c r="G52" s="25" t="s">
        <v>45</v>
      </c>
      <c r="H52" s="25" t="s">
        <v>44</v>
      </c>
      <c r="I52" s="25">
        <v>12</v>
      </c>
      <c r="J52" s="25" t="s">
        <v>46</v>
      </c>
      <c r="K52" s="25"/>
      <c r="L52" s="25"/>
      <c r="M52" s="25"/>
      <c r="N52" s="25"/>
      <c r="O52" s="24">
        <v>0.39097222222222222</v>
      </c>
      <c r="P52" s="24">
        <v>0.45833333333333331</v>
      </c>
      <c r="Q52" s="24">
        <f t="shared" si="1"/>
        <v>6.7361111111111094E-2</v>
      </c>
      <c r="R52" s="72"/>
    </row>
    <row r="53" spans="1:18" hidden="1" x14ac:dyDescent="0.25">
      <c r="A53" s="71">
        <v>25524</v>
      </c>
      <c r="B53" s="25" t="s">
        <v>50</v>
      </c>
      <c r="C53" s="72">
        <v>45769</v>
      </c>
      <c r="D53" s="25" t="s">
        <v>35</v>
      </c>
      <c r="E53" s="25">
        <v>4000</v>
      </c>
      <c r="F53" s="25"/>
      <c r="G53" s="25" t="s">
        <v>43</v>
      </c>
      <c r="H53" s="25" t="s">
        <v>44</v>
      </c>
      <c r="I53" s="25">
        <v>3</v>
      </c>
      <c r="J53" s="25" t="s">
        <v>71</v>
      </c>
      <c r="K53" s="25"/>
      <c r="L53" s="25"/>
      <c r="M53" s="25"/>
      <c r="N53" s="25"/>
      <c r="O53" s="24">
        <v>0.73958333333333337</v>
      </c>
      <c r="P53" s="24">
        <v>0.76736111111111116</v>
      </c>
      <c r="Q53" s="24">
        <f t="shared" si="1"/>
        <v>2.777777777777779E-2</v>
      </c>
      <c r="R53" s="72" t="s">
        <v>104</v>
      </c>
    </row>
    <row r="54" spans="1:18" hidden="1" x14ac:dyDescent="0.25">
      <c r="A54" s="71">
        <v>25525</v>
      </c>
      <c r="B54" s="25" t="s">
        <v>52</v>
      </c>
      <c r="C54" s="72">
        <v>45769</v>
      </c>
      <c r="D54" s="25" t="s">
        <v>35</v>
      </c>
      <c r="E54" s="25">
        <v>12000</v>
      </c>
      <c r="F54" s="25"/>
      <c r="G54" s="25" t="s">
        <v>43</v>
      </c>
      <c r="H54" s="25" t="s">
        <v>44</v>
      </c>
      <c r="I54" s="25">
        <v>6</v>
      </c>
      <c r="J54" s="25" t="s">
        <v>68</v>
      </c>
      <c r="K54" s="25"/>
      <c r="L54" s="25"/>
      <c r="M54" s="25"/>
      <c r="N54" s="25"/>
      <c r="O54" s="24">
        <v>0.74305555555555547</v>
      </c>
      <c r="P54" s="24">
        <v>0.7729166666666667</v>
      </c>
      <c r="Q54" s="24">
        <f t="shared" si="1"/>
        <v>2.9861111111111227E-2</v>
      </c>
      <c r="R54" s="72" t="s">
        <v>104</v>
      </c>
    </row>
    <row r="55" spans="1:18" x14ac:dyDescent="0.25">
      <c r="A55" s="71">
        <v>25526</v>
      </c>
      <c r="B55" s="25" t="s">
        <v>100</v>
      </c>
      <c r="C55" s="72">
        <v>45769</v>
      </c>
      <c r="D55" s="25" t="s">
        <v>35</v>
      </c>
      <c r="E55" s="25">
        <v>15000</v>
      </c>
      <c r="F55" s="25"/>
      <c r="G55" s="25" t="s">
        <v>43</v>
      </c>
      <c r="H55" s="25" t="s">
        <v>44</v>
      </c>
      <c r="I55" s="25">
        <v>3</v>
      </c>
      <c r="J55" s="25" t="s">
        <v>71</v>
      </c>
      <c r="K55" s="25"/>
      <c r="L55" s="25"/>
      <c r="M55" s="25"/>
      <c r="N55" s="25"/>
      <c r="O55" s="24">
        <v>0.65625</v>
      </c>
      <c r="P55" s="24">
        <v>0.67847222222222225</v>
      </c>
      <c r="Q55" s="24">
        <f t="shared" si="1"/>
        <v>2.2222222222222254E-2</v>
      </c>
      <c r="R55" s="72"/>
    </row>
    <row r="56" spans="1:18" x14ac:dyDescent="0.25">
      <c r="A56" s="71">
        <v>25527</v>
      </c>
      <c r="B56" s="25" t="s">
        <v>100</v>
      </c>
      <c r="C56" s="72">
        <v>45769</v>
      </c>
      <c r="D56" s="25" t="s">
        <v>35</v>
      </c>
      <c r="E56" s="25">
        <v>15000</v>
      </c>
      <c r="F56" s="25"/>
      <c r="G56" s="25" t="s">
        <v>43</v>
      </c>
      <c r="H56" s="25" t="s">
        <v>44</v>
      </c>
      <c r="I56" s="25">
        <v>3</v>
      </c>
      <c r="J56" s="25" t="s">
        <v>71</v>
      </c>
      <c r="K56" s="25"/>
      <c r="L56" s="25"/>
      <c r="M56" s="25"/>
      <c r="N56" s="25"/>
      <c r="O56" s="24">
        <v>0.54166666666666663</v>
      </c>
      <c r="P56" s="24">
        <v>0.57638888888888895</v>
      </c>
      <c r="Q56" s="24">
        <f t="shared" si="1"/>
        <v>3.4722222222222321E-2</v>
      </c>
      <c r="R56" s="72"/>
    </row>
    <row r="57" spans="1:18" x14ac:dyDescent="0.25">
      <c r="A57" s="71">
        <v>25530</v>
      </c>
      <c r="B57" s="25" t="s">
        <v>65</v>
      </c>
      <c r="C57" s="72">
        <v>45769</v>
      </c>
      <c r="D57" s="25" t="s">
        <v>35</v>
      </c>
      <c r="E57" s="25">
        <v>15000</v>
      </c>
      <c r="F57" s="25"/>
      <c r="G57" s="25" t="s">
        <v>43</v>
      </c>
      <c r="H57" s="25" t="s">
        <v>44</v>
      </c>
      <c r="I57" s="25">
        <v>6</v>
      </c>
      <c r="J57" s="25" t="s">
        <v>68</v>
      </c>
      <c r="K57" s="25"/>
      <c r="L57" s="25"/>
      <c r="M57" s="25"/>
      <c r="N57" s="25"/>
      <c r="O57" s="24">
        <v>0.54166666666666663</v>
      </c>
      <c r="P57" s="24">
        <v>0.58333333333333337</v>
      </c>
      <c r="Q57" s="24">
        <f t="shared" si="1"/>
        <v>4.1666666666666741E-2</v>
      </c>
      <c r="R57" s="72"/>
    </row>
    <row r="58" spans="1:18" x14ac:dyDescent="0.25">
      <c r="A58" s="71">
        <v>25532</v>
      </c>
      <c r="B58" s="25" t="s">
        <v>65</v>
      </c>
      <c r="C58" s="72">
        <v>45769</v>
      </c>
      <c r="D58" s="25" t="s">
        <v>35</v>
      </c>
      <c r="E58" s="25">
        <v>15000</v>
      </c>
      <c r="F58" s="25"/>
      <c r="G58" s="25" t="s">
        <v>43</v>
      </c>
      <c r="H58" s="25" t="s">
        <v>44</v>
      </c>
      <c r="I58" s="25">
        <v>6</v>
      </c>
      <c r="J58" s="25" t="s">
        <v>68</v>
      </c>
      <c r="K58" s="25"/>
      <c r="L58" s="25"/>
      <c r="M58" s="25"/>
      <c r="N58" s="25"/>
      <c r="O58" s="24">
        <v>0.66666666666666663</v>
      </c>
      <c r="P58" s="24">
        <v>0.74305555555555547</v>
      </c>
      <c r="Q58" s="24">
        <f t="shared" si="1"/>
        <v>7.638888888888884E-2</v>
      </c>
      <c r="R58" s="72"/>
    </row>
    <row r="59" spans="1:18" x14ac:dyDescent="0.25">
      <c r="A59" s="71">
        <v>25533</v>
      </c>
      <c r="B59" s="25" t="s">
        <v>84</v>
      </c>
      <c r="C59" s="72">
        <v>45769</v>
      </c>
      <c r="D59" s="25" t="s">
        <v>35</v>
      </c>
      <c r="E59" s="25">
        <v>15000</v>
      </c>
      <c r="F59" s="25"/>
      <c r="G59" s="25" t="s">
        <v>43</v>
      </c>
      <c r="H59" s="25" t="s">
        <v>44</v>
      </c>
      <c r="I59" s="25">
        <v>3</v>
      </c>
      <c r="J59" s="25" t="s">
        <v>71</v>
      </c>
      <c r="K59" s="25"/>
      <c r="L59" s="25"/>
      <c r="M59" s="25"/>
      <c r="N59" s="25"/>
      <c r="O59" s="24">
        <v>0.39930555555555558</v>
      </c>
      <c r="P59" s="24">
        <v>0.41666666666666669</v>
      </c>
      <c r="Q59" s="24">
        <f t="shared" si="1"/>
        <v>1.7361111111111105E-2</v>
      </c>
      <c r="R59" s="72"/>
    </row>
    <row r="60" spans="1:18" x14ac:dyDescent="0.25">
      <c r="A60" s="71">
        <v>25542</v>
      </c>
      <c r="B60" s="25" t="s">
        <v>87</v>
      </c>
      <c r="C60" s="72">
        <v>45769</v>
      </c>
      <c r="D60" s="25" t="s">
        <v>35</v>
      </c>
      <c r="E60" s="25">
        <v>5000</v>
      </c>
      <c r="F60" s="25"/>
      <c r="G60" s="25" t="s">
        <v>43</v>
      </c>
      <c r="H60" s="25" t="s">
        <v>44</v>
      </c>
      <c r="I60" s="25">
        <v>3</v>
      </c>
      <c r="J60" s="25" t="s">
        <v>71</v>
      </c>
      <c r="K60" s="25"/>
      <c r="L60" s="25"/>
      <c r="M60" s="25"/>
      <c r="N60" s="25"/>
      <c r="O60" s="24">
        <v>0.55555555555555558</v>
      </c>
      <c r="P60" s="24">
        <v>0.57013888888888886</v>
      </c>
      <c r="Q60" s="24">
        <f t="shared" si="1"/>
        <v>1.4583333333333282E-2</v>
      </c>
      <c r="R60" s="72"/>
    </row>
    <row r="61" spans="1:18" x14ac:dyDescent="0.25">
      <c r="A61" s="71">
        <v>25545</v>
      </c>
      <c r="B61" s="25" t="s">
        <v>47</v>
      </c>
      <c r="C61" s="72">
        <v>45769</v>
      </c>
      <c r="D61" s="25" t="s">
        <v>35</v>
      </c>
      <c r="E61" s="25">
        <v>10000</v>
      </c>
      <c r="F61" s="25"/>
      <c r="G61" s="25" t="s">
        <v>43</v>
      </c>
      <c r="H61" s="25" t="s">
        <v>44</v>
      </c>
      <c r="I61" s="25">
        <v>3</v>
      </c>
      <c r="J61" s="25" t="s">
        <v>71</v>
      </c>
      <c r="K61" s="25"/>
      <c r="L61" s="25"/>
      <c r="M61" s="25"/>
      <c r="N61" s="25"/>
      <c r="O61" s="24">
        <v>0.58333333333333337</v>
      </c>
      <c r="P61" s="24">
        <v>0.59375</v>
      </c>
      <c r="Q61" s="24">
        <f t="shared" si="1"/>
        <v>1.041666666666663E-2</v>
      </c>
      <c r="R61" s="72"/>
    </row>
    <row r="62" spans="1:18" hidden="1" x14ac:dyDescent="0.25">
      <c r="A62" s="71">
        <v>25399</v>
      </c>
      <c r="B62" s="25" t="s">
        <v>90</v>
      </c>
      <c r="C62" s="72">
        <v>45770</v>
      </c>
      <c r="D62" s="25"/>
      <c r="E62" s="25"/>
      <c r="F62" s="25"/>
      <c r="G62" s="25" t="s">
        <v>83</v>
      </c>
      <c r="H62" s="25" t="s">
        <v>55</v>
      </c>
      <c r="I62" s="25">
        <v>7</v>
      </c>
      <c r="J62" s="25" t="s">
        <v>56</v>
      </c>
      <c r="K62" s="93" t="s">
        <v>75</v>
      </c>
      <c r="L62" s="25" t="s">
        <v>77</v>
      </c>
      <c r="M62" s="25" t="s">
        <v>76</v>
      </c>
      <c r="N62" s="25"/>
      <c r="O62" s="24">
        <v>0.375</v>
      </c>
      <c r="P62" s="24">
        <v>0.79166666666666663</v>
      </c>
      <c r="Q62" s="24">
        <f t="shared" si="1"/>
        <v>0.41666666666666663</v>
      </c>
      <c r="R62" s="72" t="s">
        <v>104</v>
      </c>
    </row>
    <row r="63" spans="1:18" hidden="1" x14ac:dyDescent="0.25">
      <c r="A63" s="71">
        <v>25397</v>
      </c>
      <c r="B63" s="25" t="s">
        <v>90</v>
      </c>
      <c r="C63" s="72">
        <v>45770</v>
      </c>
      <c r="D63" s="25"/>
      <c r="E63" s="25"/>
      <c r="F63" s="25"/>
      <c r="G63" s="25"/>
      <c r="H63" s="25" t="s">
        <v>44</v>
      </c>
      <c r="I63" s="25">
        <v>8</v>
      </c>
      <c r="J63" s="25" t="s">
        <v>51</v>
      </c>
      <c r="K63" s="25" t="s">
        <v>82</v>
      </c>
      <c r="L63" s="25" t="s">
        <v>80</v>
      </c>
      <c r="M63" s="25"/>
      <c r="N63" s="25"/>
      <c r="O63" s="24">
        <v>0.375</v>
      </c>
      <c r="P63" s="24">
        <v>0.79166666666666663</v>
      </c>
      <c r="Q63" s="24">
        <f t="shared" si="1"/>
        <v>0.41666666666666663</v>
      </c>
      <c r="R63" s="72" t="s">
        <v>104</v>
      </c>
    </row>
    <row r="64" spans="1:18" x14ac:dyDescent="0.25">
      <c r="A64" s="71">
        <v>25534</v>
      </c>
      <c r="B64" s="25" t="s">
        <v>101</v>
      </c>
      <c r="C64" s="72">
        <v>45770</v>
      </c>
      <c r="D64" s="25" t="s">
        <v>35</v>
      </c>
      <c r="E64" s="25">
        <v>10420</v>
      </c>
      <c r="F64" s="25"/>
      <c r="G64" s="25" t="s">
        <v>43</v>
      </c>
      <c r="H64" s="25" t="s">
        <v>44</v>
      </c>
      <c r="I64" s="25">
        <v>6</v>
      </c>
      <c r="J64" s="25" t="s">
        <v>68</v>
      </c>
      <c r="K64" s="25"/>
      <c r="L64" s="25"/>
      <c r="M64" s="25"/>
      <c r="N64" s="25"/>
      <c r="O64" s="24">
        <v>0.46388888888888885</v>
      </c>
      <c r="P64" s="24">
        <v>0.52083333333333337</v>
      </c>
      <c r="Q64" s="24">
        <f t="shared" si="1"/>
        <v>5.694444444444452E-2</v>
      </c>
      <c r="R64" s="72"/>
    </row>
    <row r="65" spans="1:18" x14ac:dyDescent="0.25">
      <c r="A65" s="71">
        <v>25540</v>
      </c>
      <c r="B65" s="25" t="s">
        <v>50</v>
      </c>
      <c r="C65" s="72">
        <v>45770</v>
      </c>
      <c r="D65" s="25" t="s">
        <v>35</v>
      </c>
      <c r="E65" s="25">
        <v>15000</v>
      </c>
      <c r="F65" s="25"/>
      <c r="G65" s="25" t="s">
        <v>43</v>
      </c>
      <c r="H65" s="25" t="s">
        <v>44</v>
      </c>
      <c r="I65" s="25">
        <v>6</v>
      </c>
      <c r="J65" s="25" t="s">
        <v>68</v>
      </c>
      <c r="K65" s="25"/>
      <c r="L65" s="25"/>
      <c r="M65" s="25"/>
      <c r="N65" s="25"/>
      <c r="O65" s="24">
        <v>0.62847222222222221</v>
      </c>
      <c r="P65" s="24">
        <v>0.65277777777777779</v>
      </c>
      <c r="Q65" s="24">
        <f t="shared" si="1"/>
        <v>2.430555555555558E-2</v>
      </c>
      <c r="R65" s="72"/>
    </row>
    <row r="66" spans="1:18" x14ac:dyDescent="0.25">
      <c r="A66" s="71">
        <v>25541</v>
      </c>
      <c r="B66" s="25" t="s">
        <v>52</v>
      </c>
      <c r="C66" s="72">
        <v>45770</v>
      </c>
      <c r="D66" s="25" t="s">
        <v>35</v>
      </c>
      <c r="E66" s="25">
        <v>10000</v>
      </c>
      <c r="F66" s="25"/>
      <c r="G66" s="25" t="s">
        <v>43</v>
      </c>
      <c r="H66" s="25" t="s">
        <v>44</v>
      </c>
      <c r="I66" s="25">
        <v>6</v>
      </c>
      <c r="J66" s="25" t="s">
        <v>68</v>
      </c>
      <c r="K66" s="25"/>
      <c r="L66" s="25"/>
      <c r="M66" s="25"/>
      <c r="N66" s="25"/>
      <c r="O66" s="24">
        <v>0.58680555555555558</v>
      </c>
      <c r="P66" s="24">
        <v>0.61111111111111105</v>
      </c>
      <c r="Q66" s="24">
        <f t="shared" si="1"/>
        <v>2.4305555555555469E-2</v>
      </c>
      <c r="R66" s="72"/>
    </row>
    <row r="67" spans="1:18" x14ac:dyDescent="0.25">
      <c r="A67" s="71">
        <v>25543</v>
      </c>
      <c r="B67" s="25" t="s">
        <v>62</v>
      </c>
      <c r="C67" s="72">
        <v>45770</v>
      </c>
      <c r="D67" s="25" t="s">
        <v>35</v>
      </c>
      <c r="E67" s="25">
        <v>5000</v>
      </c>
      <c r="F67" s="25"/>
      <c r="G67" s="25" t="s">
        <v>43</v>
      </c>
      <c r="H67" s="25" t="s">
        <v>44</v>
      </c>
      <c r="I67" s="25">
        <v>3</v>
      </c>
      <c r="J67" s="25" t="s">
        <v>71</v>
      </c>
      <c r="K67" s="25"/>
      <c r="L67" s="25"/>
      <c r="M67" s="25"/>
      <c r="N67" s="25"/>
      <c r="O67" s="24">
        <v>0.375</v>
      </c>
      <c r="P67" s="24">
        <v>0.41180555555555554</v>
      </c>
      <c r="Q67" s="24">
        <f>+P67-O67</f>
        <v>3.6805555555555536E-2</v>
      </c>
      <c r="R67" s="72"/>
    </row>
    <row r="68" spans="1:18" x14ac:dyDescent="0.25">
      <c r="A68" s="71">
        <v>25549</v>
      </c>
      <c r="B68" s="25" t="s">
        <v>53</v>
      </c>
      <c r="C68" s="72">
        <v>45770</v>
      </c>
      <c r="D68" s="25" t="s">
        <v>35</v>
      </c>
      <c r="E68" s="25">
        <v>15000</v>
      </c>
      <c r="F68" s="25"/>
      <c r="G68" s="25" t="s">
        <v>43</v>
      </c>
      <c r="H68" s="25" t="s">
        <v>44</v>
      </c>
      <c r="I68" s="25">
        <v>6</v>
      </c>
      <c r="J68" s="25" t="s">
        <v>68</v>
      </c>
      <c r="K68" s="25"/>
      <c r="L68" s="25"/>
      <c r="M68" s="25"/>
      <c r="N68" s="25"/>
      <c r="O68" s="24">
        <v>0.35694444444444445</v>
      </c>
      <c r="P68" s="24">
        <v>0.38263888888888892</v>
      </c>
      <c r="Q68" s="24">
        <f>+P68-O68</f>
        <v>2.5694444444444464E-2</v>
      </c>
      <c r="R68" s="72"/>
    </row>
  </sheetData>
  <autoFilter ref="A2:R68" xr:uid="{69A609FC-4925-4E2D-9F4B-74028BD85A5A}">
    <filterColumn colId="17">
      <filters blank="1"/>
    </filterColumn>
  </autoFilter>
  <sortState xmlns:xlrd2="http://schemas.microsoft.com/office/spreadsheetml/2017/richdata2" ref="A3:R68">
    <sortCondition ref="C3:C68"/>
    <sortCondition ref="H3:H68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EE53B4-24EC-47FD-9958-1CA81542DF05}">
  <dimension ref="A1:AS41"/>
  <sheetViews>
    <sheetView showGridLines="0" tabSelected="1" topLeftCell="A20" zoomScaleNormal="100" workbookViewId="0">
      <pane xSplit="4" topLeftCell="E1" activePane="topRight" state="frozen"/>
      <selection pane="topRight" activeCell="M27" sqref="M27"/>
    </sheetView>
  </sheetViews>
  <sheetFormatPr baseColWidth="10" defaultColWidth="9" defaultRowHeight="15" x14ac:dyDescent="0.25"/>
  <cols>
    <col min="1" max="1" width="10.7109375" style="1" hidden="1" customWidth="1"/>
    <col min="2" max="2" width="13.5703125" hidden="1" customWidth="1"/>
    <col min="3" max="3" width="18" hidden="1" customWidth="1"/>
    <col min="4" max="4" width="40.85546875" bestFit="1" customWidth="1"/>
    <col min="5" max="5" width="10.5703125" style="25" bestFit="1" customWidth="1"/>
    <col min="6" max="6" width="10.85546875" style="25" customWidth="1"/>
    <col min="7" max="7" width="12.42578125" customWidth="1"/>
    <col min="8" max="8" width="11.7109375" bestFit="1" customWidth="1"/>
    <col min="9" max="9" width="12.140625" customWidth="1"/>
    <col min="10" max="10" width="12.5703125" customWidth="1"/>
    <col min="11" max="11" width="12.85546875" bestFit="1" customWidth="1"/>
    <col min="12" max="12" width="13.5703125" customWidth="1"/>
    <col min="13" max="13" width="12.7109375" customWidth="1"/>
    <col min="14" max="14" width="15" bestFit="1" customWidth="1"/>
    <col min="15" max="15" width="37" customWidth="1"/>
    <col min="16" max="16" width="29.5703125" customWidth="1"/>
    <col min="17" max="17" width="12.85546875" bestFit="1" customWidth="1"/>
    <col min="18" max="18" width="10.42578125" bestFit="1" customWidth="1"/>
    <col min="19" max="19" width="13" bestFit="1" customWidth="1"/>
    <col min="20" max="20" width="30" customWidth="1"/>
    <col min="21" max="21" width="14.85546875" customWidth="1"/>
    <col min="22" max="22" width="13" style="25" bestFit="1" customWidth="1"/>
    <col min="23" max="23" width="12.85546875" bestFit="1" customWidth="1"/>
    <col min="24" max="24" width="10.42578125" style="25" bestFit="1" customWidth="1"/>
    <col min="25" max="25" width="13" bestFit="1" customWidth="1"/>
    <col min="26" max="26" width="13.28515625" bestFit="1" customWidth="1"/>
    <col min="27" max="27" width="13.85546875" customWidth="1"/>
    <col min="28" max="28" width="3" customWidth="1"/>
    <col min="29" max="29" width="11.7109375" bestFit="1" customWidth="1"/>
    <col min="30" max="30" width="11.140625" bestFit="1" customWidth="1"/>
    <col min="31" max="31" width="10.5703125" bestFit="1" customWidth="1"/>
    <col min="32" max="32" width="11.5703125" bestFit="1" customWidth="1"/>
    <col min="33" max="33" width="11.140625" bestFit="1" customWidth="1"/>
    <col min="34" max="34" width="12.5703125" customWidth="1"/>
    <col min="35" max="35" width="17.7109375" bestFit="1" customWidth="1"/>
    <col min="36" max="36" width="10.5703125" bestFit="1" customWidth="1"/>
    <col min="37" max="37" width="13.7109375" style="1" bestFit="1" customWidth="1"/>
    <col min="38" max="38" width="13.85546875" bestFit="1" customWidth="1"/>
    <col min="39" max="39" width="12.85546875" bestFit="1" customWidth="1"/>
    <col min="40" max="40" width="14.140625" bestFit="1" customWidth="1"/>
    <col min="41" max="41" width="84.7109375" bestFit="1" customWidth="1"/>
    <col min="42" max="42" width="5.42578125" bestFit="1" customWidth="1"/>
    <col min="43" max="43" width="28.28515625" bestFit="1" customWidth="1"/>
    <col min="44" max="45" width="11.5703125" bestFit="1" customWidth="1"/>
    <col min="46" max="46" width="13" bestFit="1" customWidth="1"/>
    <col min="48" max="48" width="10.5703125" bestFit="1" customWidth="1"/>
  </cols>
  <sheetData>
    <row r="1" spans="1:41" x14ac:dyDescent="0.25">
      <c r="A1" s="287"/>
      <c r="B1" s="288"/>
      <c r="C1" s="288"/>
      <c r="D1" s="288"/>
      <c r="E1" s="293" t="s">
        <v>269</v>
      </c>
      <c r="F1" s="294"/>
      <c r="G1" s="294"/>
      <c r="H1" s="294"/>
      <c r="I1" s="294"/>
      <c r="J1" s="294"/>
      <c r="K1" s="294"/>
      <c r="L1" s="294"/>
      <c r="M1" s="294"/>
      <c r="N1" s="294"/>
      <c r="O1" s="294"/>
      <c r="P1" s="294"/>
      <c r="Q1" s="294"/>
      <c r="R1" s="294"/>
      <c r="S1" s="294"/>
      <c r="T1" s="294"/>
      <c r="U1" s="294"/>
      <c r="V1" s="294"/>
      <c r="W1" s="294"/>
      <c r="X1" s="294"/>
      <c r="Y1" s="294"/>
      <c r="Z1" s="295"/>
      <c r="AL1" s="2">
        <v>0.33333333333333331</v>
      </c>
      <c r="AM1" s="2">
        <v>0.20833333333333334</v>
      </c>
      <c r="AO1" s="3">
        <v>0.29166666666666669</v>
      </c>
    </row>
    <row r="2" spans="1:41" ht="54.75" customHeight="1" thickBot="1" x14ac:dyDescent="0.3">
      <c r="A2" s="289"/>
      <c r="B2" s="290"/>
      <c r="C2" s="290"/>
      <c r="D2" s="290"/>
      <c r="E2" s="296"/>
      <c r="F2" s="297"/>
      <c r="G2" s="297"/>
      <c r="H2" s="297"/>
      <c r="I2" s="297"/>
      <c r="J2" s="297"/>
      <c r="K2" s="297"/>
      <c r="L2" s="297"/>
      <c r="M2" s="297"/>
      <c r="N2" s="297"/>
      <c r="O2" s="297"/>
      <c r="P2" s="297"/>
      <c r="Q2" s="297"/>
      <c r="R2" s="297"/>
      <c r="S2" s="297"/>
      <c r="T2" s="297"/>
      <c r="U2" s="297"/>
      <c r="V2" s="297"/>
      <c r="W2" s="297"/>
      <c r="X2" s="297"/>
      <c r="Y2" s="297"/>
      <c r="Z2" s="298"/>
    </row>
    <row r="3" spans="1:41" ht="16.5" thickBot="1" x14ac:dyDescent="0.3">
      <c r="A3" s="289"/>
      <c r="B3" s="290"/>
      <c r="C3" s="290"/>
      <c r="D3" s="290"/>
      <c r="E3" s="208" t="s">
        <v>0</v>
      </c>
      <c r="F3" s="209" t="s">
        <v>1</v>
      </c>
      <c r="G3" s="210" t="s">
        <v>280</v>
      </c>
      <c r="H3" s="211" t="s">
        <v>3</v>
      </c>
      <c r="I3" s="212" t="s">
        <v>4</v>
      </c>
      <c r="J3" s="212" t="s">
        <v>5</v>
      </c>
      <c r="K3" s="212" t="s">
        <v>279</v>
      </c>
      <c r="L3" s="195" t="s">
        <v>7</v>
      </c>
      <c r="V3"/>
      <c r="W3" s="1"/>
      <c r="X3"/>
      <c r="AK3"/>
    </row>
    <row r="4" spans="1:41" ht="16.5" thickBot="1" x14ac:dyDescent="0.3">
      <c r="A4" s="291"/>
      <c r="B4" s="292"/>
      <c r="C4" s="292"/>
      <c r="D4" s="292"/>
      <c r="E4" s="207">
        <v>45811</v>
      </c>
      <c r="F4" s="207">
        <v>45812</v>
      </c>
      <c r="G4" s="207">
        <v>45813</v>
      </c>
      <c r="H4" s="207">
        <v>45814</v>
      </c>
      <c r="I4" s="207">
        <v>45815</v>
      </c>
      <c r="J4" s="207">
        <v>45816</v>
      </c>
      <c r="K4" s="207">
        <v>45817</v>
      </c>
      <c r="L4" s="196"/>
      <c r="T4" s="1"/>
      <c r="V4"/>
      <c r="X4"/>
      <c r="AK4"/>
    </row>
    <row r="5" spans="1:41" ht="15.75" thickBot="1" x14ac:dyDescent="0.3">
      <c r="A5" s="4" t="s">
        <v>8</v>
      </c>
      <c r="B5" s="86" t="s">
        <v>9</v>
      </c>
      <c r="C5" s="5" t="s">
        <v>223</v>
      </c>
      <c r="D5" s="86" t="s">
        <v>10</v>
      </c>
      <c r="E5" s="6" t="s">
        <v>11</v>
      </c>
      <c r="F5" s="9" t="s">
        <v>11</v>
      </c>
      <c r="G5" s="160" t="s">
        <v>11</v>
      </c>
      <c r="H5" s="9" t="s">
        <v>11</v>
      </c>
      <c r="I5" s="9" t="s">
        <v>11</v>
      </c>
      <c r="J5" s="160" t="s">
        <v>11</v>
      </c>
      <c r="K5" s="9" t="s">
        <v>11</v>
      </c>
      <c r="L5" s="9"/>
      <c r="V5"/>
      <c r="W5" s="1"/>
      <c r="X5"/>
      <c r="AK5"/>
    </row>
    <row r="6" spans="1:41" ht="12.75" customHeight="1" x14ac:dyDescent="0.25">
      <c r="A6" s="10">
        <v>120</v>
      </c>
      <c r="B6" s="186" t="s">
        <v>15</v>
      </c>
      <c r="C6" s="187">
        <v>45202</v>
      </c>
      <c r="D6" s="188" t="s">
        <v>16</v>
      </c>
      <c r="E6" s="224" t="s">
        <v>282</v>
      </c>
      <c r="F6" s="225" t="s">
        <v>282</v>
      </c>
      <c r="G6" s="225" t="s">
        <v>282</v>
      </c>
      <c r="H6" s="215" t="s">
        <v>283</v>
      </c>
      <c r="I6" s="225" t="s">
        <v>282</v>
      </c>
      <c r="J6" s="225" t="s">
        <v>282</v>
      </c>
      <c r="K6" s="225" t="s">
        <v>282</v>
      </c>
      <c r="L6" s="185"/>
      <c r="M6" s="16"/>
      <c r="N6" s="16"/>
      <c r="O6" s="17"/>
      <c r="P6" s="18"/>
      <c r="T6" s="19"/>
      <c r="U6" s="20"/>
      <c r="V6" s="20"/>
      <c r="W6" s="21"/>
      <c r="X6" s="20"/>
      <c r="AK6"/>
    </row>
    <row r="7" spans="1:41" ht="15.75" customHeight="1" x14ac:dyDescent="0.25">
      <c r="A7" s="12">
        <v>139</v>
      </c>
      <c r="B7" s="22" t="s">
        <v>14</v>
      </c>
      <c r="C7" s="148">
        <v>45376</v>
      </c>
      <c r="D7" s="73" t="s">
        <v>247</v>
      </c>
      <c r="E7" s="226" t="s">
        <v>282</v>
      </c>
      <c r="F7" s="226" t="s">
        <v>282</v>
      </c>
      <c r="G7" s="216" t="s">
        <v>284</v>
      </c>
      <c r="H7" s="226" t="s">
        <v>282</v>
      </c>
      <c r="I7" s="226" t="s">
        <v>282</v>
      </c>
      <c r="J7" s="226" t="s">
        <v>282</v>
      </c>
      <c r="K7" s="226" t="s">
        <v>282</v>
      </c>
      <c r="L7" s="116"/>
      <c r="M7" s="16"/>
      <c r="N7" s="16"/>
      <c r="O7" s="17"/>
      <c r="P7" s="18"/>
      <c r="Q7" s="16"/>
      <c r="R7" s="16"/>
      <c r="T7" s="19"/>
      <c r="U7" s="20"/>
      <c r="V7" s="20"/>
      <c r="W7" s="21"/>
      <c r="X7" s="20"/>
      <c r="AK7"/>
    </row>
    <row r="8" spans="1:41" ht="15.75" customHeight="1" x14ac:dyDescent="0.25">
      <c r="A8" s="12">
        <v>15</v>
      </c>
      <c r="B8" s="53" t="s">
        <v>15</v>
      </c>
      <c r="C8" s="147">
        <v>45418</v>
      </c>
      <c r="D8" s="73" t="s">
        <v>246</v>
      </c>
      <c r="E8" s="227" t="s">
        <v>282</v>
      </c>
      <c r="F8" s="226" t="s">
        <v>282</v>
      </c>
      <c r="G8" s="226" t="s">
        <v>282</v>
      </c>
      <c r="H8" s="216" t="s">
        <v>284</v>
      </c>
      <c r="I8" s="226" t="s">
        <v>282</v>
      </c>
      <c r="J8" s="226" t="s">
        <v>282</v>
      </c>
      <c r="K8" s="226" t="s">
        <v>282</v>
      </c>
      <c r="L8" s="116"/>
      <c r="M8" s="16"/>
      <c r="N8" s="16"/>
      <c r="O8" s="17"/>
      <c r="P8" s="18"/>
      <c r="T8" s="19"/>
      <c r="U8" s="20"/>
      <c r="V8" s="20"/>
      <c r="W8" s="21"/>
      <c r="X8" s="20"/>
      <c r="AK8"/>
    </row>
    <row r="9" spans="1:41" ht="15.75" thickBot="1" x14ac:dyDescent="0.3">
      <c r="A9" s="12">
        <v>180</v>
      </c>
      <c r="B9" s="53" t="s">
        <v>66</v>
      </c>
      <c r="C9" s="147">
        <v>45695</v>
      </c>
      <c r="D9" s="73" t="s">
        <v>245</v>
      </c>
      <c r="E9" s="227" t="s">
        <v>282</v>
      </c>
      <c r="F9" s="226" t="s">
        <v>282</v>
      </c>
      <c r="G9" s="226" t="s">
        <v>282</v>
      </c>
      <c r="H9" s="216" t="s">
        <v>284</v>
      </c>
      <c r="I9" s="226" t="s">
        <v>282</v>
      </c>
      <c r="J9" s="226" t="s">
        <v>282</v>
      </c>
      <c r="K9" s="226" t="s">
        <v>282</v>
      </c>
      <c r="L9" s="116"/>
      <c r="M9" s="16"/>
      <c r="V9"/>
      <c r="W9" s="1"/>
      <c r="X9"/>
      <c r="AK9"/>
    </row>
    <row r="10" spans="1:41" x14ac:dyDescent="0.25">
      <c r="A10" s="12">
        <v>184</v>
      </c>
      <c r="B10" s="22" t="s">
        <v>14</v>
      </c>
      <c r="C10" s="148">
        <v>45720</v>
      </c>
      <c r="D10" s="73" t="s">
        <v>244</v>
      </c>
      <c r="E10" s="226" t="s">
        <v>282</v>
      </c>
      <c r="F10" s="215" t="s">
        <v>283</v>
      </c>
      <c r="G10" s="226" t="s">
        <v>282</v>
      </c>
      <c r="H10" s="226" t="s">
        <v>282</v>
      </c>
      <c r="I10" s="226" t="s">
        <v>282</v>
      </c>
      <c r="J10" s="226" t="s">
        <v>282</v>
      </c>
      <c r="K10" s="226" t="s">
        <v>282</v>
      </c>
      <c r="L10" s="116"/>
      <c r="M10" s="16"/>
      <c r="V10"/>
      <c r="W10" s="1"/>
      <c r="X10"/>
      <c r="AK10"/>
    </row>
    <row r="11" spans="1:41" ht="15.75" customHeight="1" x14ac:dyDescent="0.25">
      <c r="A11" s="12">
        <v>195</v>
      </c>
      <c r="B11" s="53" t="s">
        <v>14</v>
      </c>
      <c r="C11" s="147">
        <v>45789</v>
      </c>
      <c r="D11" s="73" t="s">
        <v>243</v>
      </c>
      <c r="E11" s="227" t="s">
        <v>282</v>
      </c>
      <c r="F11" s="226" t="s">
        <v>282</v>
      </c>
      <c r="G11" s="226" t="s">
        <v>282</v>
      </c>
      <c r="H11" s="216" t="s">
        <v>284</v>
      </c>
      <c r="I11" s="226" t="s">
        <v>282</v>
      </c>
      <c r="J11" s="226" t="s">
        <v>282</v>
      </c>
      <c r="K11" s="226" t="s">
        <v>282</v>
      </c>
      <c r="L11" s="213"/>
      <c r="M11" s="16"/>
      <c r="O11" s="98"/>
      <c r="P11" s="98"/>
      <c r="Q11" s="98"/>
      <c r="R11" s="98"/>
      <c r="S11" s="98"/>
      <c r="T11" s="98"/>
      <c r="U11" s="98"/>
      <c r="V11" s="98"/>
      <c r="W11" s="98"/>
      <c r="X11" s="98"/>
      <c r="Y11" s="98"/>
      <c r="Z11" s="98"/>
      <c r="AA11" s="98"/>
      <c r="AD11" s="26"/>
      <c r="AE11" s="26"/>
      <c r="AK11"/>
    </row>
    <row r="12" spans="1:41" ht="15.75" customHeight="1" x14ac:dyDescent="0.25">
      <c r="A12" s="12">
        <v>197</v>
      </c>
      <c r="B12" s="53" t="s">
        <v>15</v>
      </c>
      <c r="C12" s="147">
        <v>45813</v>
      </c>
      <c r="D12" s="73" t="s">
        <v>242</v>
      </c>
      <c r="E12" s="217" t="s">
        <v>281</v>
      </c>
      <c r="F12" s="217" t="s">
        <v>281</v>
      </c>
      <c r="G12" s="217" t="s">
        <v>281</v>
      </c>
      <c r="H12" s="217" t="s">
        <v>281</v>
      </c>
      <c r="I12" s="217" t="s">
        <v>281</v>
      </c>
      <c r="J12" s="217" t="s">
        <v>281</v>
      </c>
      <c r="K12" s="217" t="s">
        <v>281</v>
      </c>
      <c r="L12" s="213">
        <v>7</v>
      </c>
      <c r="M12" s="16"/>
      <c r="O12" s="98"/>
      <c r="P12" s="98"/>
      <c r="Q12" s="98"/>
      <c r="R12" s="98"/>
      <c r="S12" s="98"/>
      <c r="T12" s="98"/>
      <c r="U12" s="98"/>
      <c r="V12" s="98"/>
      <c r="W12" s="98"/>
      <c r="X12" s="98"/>
      <c r="Y12" s="98"/>
      <c r="Z12" s="98"/>
      <c r="AA12" s="98"/>
      <c r="AD12" s="26"/>
      <c r="AE12" s="26"/>
      <c r="AK12"/>
    </row>
    <row r="13" spans="1:41" ht="15.75" customHeight="1" x14ac:dyDescent="0.25">
      <c r="A13" s="12">
        <v>21</v>
      </c>
      <c r="B13" s="53" t="s">
        <v>15</v>
      </c>
      <c r="C13" s="147">
        <v>45831</v>
      </c>
      <c r="D13" s="73" t="s">
        <v>268</v>
      </c>
      <c r="E13" s="227" t="s">
        <v>282</v>
      </c>
      <c r="F13" s="227" t="s">
        <v>282</v>
      </c>
      <c r="G13" s="227" t="s">
        <v>282</v>
      </c>
      <c r="H13" s="227" t="s">
        <v>282</v>
      </c>
      <c r="I13" s="216" t="s">
        <v>284</v>
      </c>
      <c r="J13" s="226" t="s">
        <v>282</v>
      </c>
      <c r="K13" s="226" t="s">
        <v>282</v>
      </c>
      <c r="L13" s="213"/>
      <c r="M13" s="16"/>
      <c r="O13" s="98"/>
      <c r="P13" s="98"/>
      <c r="Q13" s="98"/>
      <c r="R13" s="98"/>
      <c r="S13" s="98"/>
      <c r="T13" s="98"/>
      <c r="U13" s="98"/>
      <c r="V13" s="98"/>
      <c r="W13" s="98"/>
      <c r="X13" s="98"/>
      <c r="Y13" s="98"/>
      <c r="Z13" s="98"/>
      <c r="AA13" s="98"/>
      <c r="AD13" s="26"/>
      <c r="AE13" s="26"/>
      <c r="AK13"/>
    </row>
    <row r="14" spans="1:41" ht="15.75" customHeight="1" thickBot="1" x14ac:dyDescent="0.3">
      <c r="A14" s="197">
        <v>190</v>
      </c>
      <c r="B14" s="248" t="s">
        <v>15</v>
      </c>
      <c r="C14" s="249">
        <v>45838</v>
      </c>
      <c r="D14" s="250" t="s">
        <v>288</v>
      </c>
      <c r="E14" s="299" t="s">
        <v>241</v>
      </c>
      <c r="F14" s="300"/>
      <c r="G14" s="300"/>
      <c r="H14" s="300"/>
      <c r="I14" s="301"/>
      <c r="J14" s="226" t="s">
        <v>282</v>
      </c>
      <c r="K14" s="226" t="s">
        <v>282</v>
      </c>
      <c r="L14" s="251"/>
      <c r="M14" s="16"/>
      <c r="O14" s="98"/>
      <c r="P14" s="98"/>
      <c r="Q14" s="98"/>
      <c r="R14" s="98"/>
      <c r="S14" s="98"/>
      <c r="T14" s="98"/>
      <c r="U14" s="98"/>
      <c r="V14" s="98"/>
      <c r="W14" s="98"/>
      <c r="X14" s="98"/>
      <c r="Y14" s="98"/>
      <c r="Z14" s="98"/>
      <c r="AA14" s="98"/>
      <c r="AD14" s="26"/>
      <c r="AE14" s="26"/>
      <c r="AK14"/>
    </row>
    <row r="15" spans="1:41" ht="15.75" customHeight="1" thickBot="1" x14ac:dyDescent="0.3">
      <c r="A15" s="252"/>
      <c r="B15" s="85" t="s">
        <v>15</v>
      </c>
      <c r="C15" s="149">
        <v>45846</v>
      </c>
      <c r="D15" s="190" t="s">
        <v>275</v>
      </c>
      <c r="E15" s="227" t="s">
        <v>282</v>
      </c>
      <c r="F15" s="227" t="s">
        <v>282</v>
      </c>
      <c r="G15" s="227" t="s">
        <v>282</v>
      </c>
      <c r="H15" s="227" t="s">
        <v>282</v>
      </c>
      <c r="I15" s="227" t="s">
        <v>282</v>
      </c>
      <c r="J15" s="215" t="s">
        <v>283</v>
      </c>
      <c r="K15" s="228" t="s">
        <v>282</v>
      </c>
      <c r="L15" s="214"/>
      <c r="M15" s="16"/>
      <c r="O15" s="98"/>
      <c r="P15" s="98"/>
      <c r="Q15" s="98"/>
      <c r="R15" s="98"/>
      <c r="S15" s="98"/>
      <c r="T15" s="98"/>
      <c r="U15" s="98"/>
      <c r="V15" s="98"/>
      <c r="W15" s="98"/>
      <c r="X15" s="98"/>
      <c r="Y15" s="98"/>
      <c r="Z15" s="98"/>
      <c r="AA15" s="98"/>
      <c r="AD15" s="26"/>
      <c r="AE15" s="26"/>
      <c r="AK15"/>
    </row>
    <row r="16" spans="1:41" ht="15.75" customHeight="1" x14ac:dyDescent="0.25">
      <c r="B16" s="1"/>
      <c r="C16" s="120"/>
      <c r="E16" s="219"/>
      <c r="F16" s="219"/>
      <c r="G16" s="219"/>
      <c r="H16" s="219"/>
      <c r="I16" s="219"/>
      <c r="J16" s="220"/>
      <c r="K16" s="218"/>
      <c r="L16" s="21"/>
      <c r="M16" s="16"/>
      <c r="O16" s="98"/>
      <c r="P16" s="98"/>
      <c r="Q16" s="98"/>
      <c r="R16" s="98"/>
      <c r="S16" s="98"/>
      <c r="T16" s="98"/>
      <c r="U16" s="98"/>
      <c r="V16" s="98"/>
      <c r="W16" s="98"/>
      <c r="X16" s="98"/>
      <c r="Y16" s="98"/>
      <c r="Z16" s="98"/>
      <c r="AA16" s="98"/>
      <c r="AD16" s="26"/>
      <c r="AE16" s="26"/>
      <c r="AK16"/>
    </row>
    <row r="17" spans="1:45" ht="15.75" customHeight="1" x14ac:dyDescent="0.25">
      <c r="B17" s="1"/>
      <c r="C17" s="120"/>
      <c r="E17" s="223" t="s">
        <v>282</v>
      </c>
      <c r="F17" s="218" t="s">
        <v>285</v>
      </c>
      <c r="G17" s="219"/>
      <c r="H17" s="219"/>
      <c r="I17" s="219"/>
      <c r="J17" s="220"/>
      <c r="K17" s="218"/>
      <c r="L17" s="21"/>
      <c r="M17" s="16"/>
      <c r="O17" s="98"/>
      <c r="P17" s="98"/>
      <c r="Q17" s="98"/>
      <c r="R17" s="98"/>
      <c r="S17" s="98"/>
      <c r="T17" s="98"/>
      <c r="U17" s="98"/>
      <c r="V17" s="98"/>
      <c r="W17" s="98"/>
      <c r="X17" s="98"/>
      <c r="Y17" s="98"/>
      <c r="Z17" s="98"/>
      <c r="AA17" s="98"/>
      <c r="AD17" s="26"/>
      <c r="AE17" s="26"/>
      <c r="AK17"/>
    </row>
    <row r="18" spans="1:45" ht="15.75" customHeight="1" x14ac:dyDescent="0.25">
      <c r="B18" s="1"/>
      <c r="C18" s="120"/>
      <c r="E18" s="222" t="s">
        <v>281</v>
      </c>
      <c r="F18" s="218" t="s">
        <v>185</v>
      </c>
      <c r="G18" s="219"/>
      <c r="H18" s="219"/>
      <c r="I18" s="219"/>
      <c r="J18" s="220"/>
      <c r="K18" s="218"/>
      <c r="L18" s="21"/>
      <c r="M18" s="16"/>
      <c r="O18" s="98"/>
      <c r="P18" s="98"/>
      <c r="Q18" s="98"/>
      <c r="R18" s="98"/>
      <c r="S18" s="98"/>
      <c r="T18" s="98"/>
      <c r="U18" s="98"/>
      <c r="V18" s="98"/>
      <c r="W18" s="98"/>
      <c r="X18" s="98"/>
      <c r="Y18" s="98"/>
      <c r="Z18" s="98"/>
      <c r="AA18" s="98"/>
      <c r="AD18" s="26"/>
      <c r="AE18" s="26"/>
      <c r="AK18"/>
    </row>
    <row r="19" spans="1:45" ht="15.75" customHeight="1" x14ac:dyDescent="0.25">
      <c r="B19" s="1"/>
      <c r="C19" s="120"/>
      <c r="E19" s="221" t="s">
        <v>284</v>
      </c>
      <c r="F19" s="218" t="s">
        <v>59</v>
      </c>
      <c r="G19" s="219"/>
      <c r="H19" s="219"/>
      <c r="I19" s="219"/>
      <c r="J19" s="220"/>
      <c r="K19" s="218"/>
      <c r="L19" s="21"/>
      <c r="M19" s="16"/>
      <c r="O19" s="98"/>
      <c r="P19" s="98"/>
      <c r="Q19" s="98"/>
      <c r="R19" s="98"/>
      <c r="S19" s="98"/>
      <c r="T19" s="98"/>
      <c r="U19" s="98"/>
      <c r="V19" s="98"/>
      <c r="W19" s="98"/>
      <c r="X19" s="98"/>
      <c r="Y19" s="98"/>
      <c r="Z19" s="98"/>
      <c r="AA19" s="98"/>
      <c r="AD19" s="26"/>
      <c r="AE19" s="26"/>
      <c r="AK19"/>
    </row>
    <row r="20" spans="1:45" ht="15" customHeight="1" thickBot="1" x14ac:dyDescent="0.3">
      <c r="A20"/>
      <c r="D20" s="16"/>
      <c r="E20" s="103" t="s">
        <v>283</v>
      </c>
      <c r="F20" s="218" t="s">
        <v>286</v>
      </c>
      <c r="G20" s="19"/>
      <c r="H20" s="16"/>
      <c r="I20" s="16"/>
      <c r="J20" s="16"/>
      <c r="K20" s="23"/>
      <c r="L20" s="16"/>
      <c r="M20" s="16"/>
      <c r="N20" s="16"/>
      <c r="O20" s="16"/>
      <c r="P20" s="16"/>
      <c r="Q20" s="16"/>
      <c r="R20" s="16"/>
      <c r="T20" s="16"/>
      <c r="U20" s="19"/>
      <c r="V20" s="24"/>
      <c r="W20" s="16"/>
      <c r="AC20" s="98"/>
      <c r="AD20" s="98"/>
      <c r="AE20" s="98"/>
      <c r="AF20" s="98"/>
      <c r="AG20" s="98"/>
      <c r="AH20" s="98"/>
      <c r="AI20" s="98"/>
      <c r="AJ20" s="98"/>
      <c r="AK20" s="98"/>
      <c r="AL20" s="98"/>
      <c r="AM20" s="98"/>
      <c r="AN20" s="98"/>
      <c r="AO20" s="98"/>
      <c r="AR20" s="26"/>
      <c r="AS20" s="26"/>
    </row>
    <row r="21" spans="1:45" ht="19.5" customHeight="1" thickBot="1" x14ac:dyDescent="0.3">
      <c r="A21"/>
      <c r="D21" s="16"/>
      <c r="E21" s="16"/>
      <c r="F21" s="16"/>
      <c r="G21" s="19"/>
      <c r="H21" s="16"/>
      <c r="I21" s="16"/>
      <c r="J21" s="16"/>
      <c r="K21" s="23"/>
      <c r="L21" s="16"/>
      <c r="M21" s="16"/>
      <c r="N21" s="16"/>
      <c r="O21" s="16"/>
      <c r="P21" s="16"/>
      <c r="Q21" s="16"/>
      <c r="R21" s="16"/>
      <c r="T21" s="16"/>
      <c r="U21" s="19"/>
      <c r="V21" s="24"/>
      <c r="W21" s="16"/>
      <c r="AC21" s="284" t="s">
        <v>17</v>
      </c>
      <c r="AD21" s="285"/>
      <c r="AE21" s="285"/>
      <c r="AF21" s="285"/>
      <c r="AG21" s="285"/>
      <c r="AH21" s="285"/>
      <c r="AI21" s="285"/>
      <c r="AJ21" s="285"/>
      <c r="AK21" s="285"/>
      <c r="AL21" s="285"/>
      <c r="AM21" s="285"/>
      <c r="AN21" s="285"/>
      <c r="AO21" s="286"/>
      <c r="AR21" s="26"/>
      <c r="AS21" s="26"/>
    </row>
    <row r="22" spans="1:45" ht="60.75" thickBot="1" x14ac:dyDescent="0.3">
      <c r="A22" s="28" t="s">
        <v>8</v>
      </c>
      <c r="B22" s="28" t="s">
        <v>9</v>
      </c>
      <c r="C22" s="28" t="s">
        <v>223</v>
      </c>
      <c r="D22" s="54" t="s">
        <v>10</v>
      </c>
      <c r="E22" s="29" t="s">
        <v>21</v>
      </c>
      <c r="F22" s="52" t="s">
        <v>273</v>
      </c>
      <c r="G22" s="28" t="s">
        <v>277</v>
      </c>
      <c r="H22" s="28" t="s">
        <v>276</v>
      </c>
      <c r="I22" s="28" t="s">
        <v>287</v>
      </c>
      <c r="J22" s="52" t="s">
        <v>274</v>
      </c>
      <c r="K22" s="29" t="s">
        <v>24</v>
      </c>
      <c r="L22" s="28" t="s">
        <v>20</v>
      </c>
      <c r="M22" s="31" t="s">
        <v>27</v>
      </c>
      <c r="N22" s="30" t="s">
        <v>28</v>
      </c>
      <c r="O22" s="32" t="s">
        <v>29</v>
      </c>
      <c r="V22"/>
      <c r="X22"/>
      <c r="AK22"/>
    </row>
    <row r="23" spans="1:45" s="235" customFormat="1" x14ac:dyDescent="0.25">
      <c r="A23" s="12">
        <v>120</v>
      </c>
      <c r="B23" s="162" t="s">
        <v>15</v>
      </c>
      <c r="C23" s="147">
        <v>45202</v>
      </c>
      <c r="D23" s="229" t="s">
        <v>251</v>
      </c>
      <c r="E23" s="230">
        <v>300</v>
      </c>
      <c r="F23" s="231">
        <f>7*300</f>
        <v>2100</v>
      </c>
      <c r="G23" s="232">
        <v>700</v>
      </c>
      <c r="H23" s="232">
        <v>1200</v>
      </c>
      <c r="I23" s="232">
        <v>1300</v>
      </c>
      <c r="J23" s="198"/>
      <c r="K23" s="234"/>
      <c r="L23" s="268">
        <f>F23+G23+H23+I23+J23-K23</f>
        <v>5300</v>
      </c>
      <c r="M23" s="233">
        <f>K23</f>
        <v>0</v>
      </c>
      <c r="N23" s="202">
        <f>L23-M23</f>
        <v>5300</v>
      </c>
      <c r="O23" s="59" t="s">
        <v>278</v>
      </c>
      <c r="P23" s="235" t="s">
        <v>63</v>
      </c>
    </row>
    <row r="24" spans="1:45" s="235" customFormat="1" x14ac:dyDescent="0.25">
      <c r="A24" s="12">
        <v>139</v>
      </c>
      <c r="B24" s="163" t="s">
        <v>14</v>
      </c>
      <c r="C24" s="148">
        <v>45376</v>
      </c>
      <c r="D24" s="236" t="s">
        <v>252</v>
      </c>
      <c r="E24" s="237">
        <v>332.86</v>
      </c>
      <c r="F24" s="165">
        <f>7*332.857</f>
        <v>2329.9990000000003</v>
      </c>
      <c r="G24" s="238">
        <v>2270</v>
      </c>
      <c r="H24" s="238">
        <v>1000</v>
      </c>
      <c r="I24" s="238">
        <v>0</v>
      </c>
      <c r="J24" s="84">
        <v>800</v>
      </c>
      <c r="K24" s="240">
        <v>893.27</v>
      </c>
      <c r="L24" s="268">
        <f>F24+G24+H24+I24+J24</f>
        <v>6399.9989999999998</v>
      </c>
      <c r="M24" s="239">
        <f t="shared" ref="M24:M32" si="0">K24</f>
        <v>893.27</v>
      </c>
      <c r="N24" s="203">
        <f>L24-M24</f>
        <v>5506.7289999999994</v>
      </c>
      <c r="O24" s="59"/>
    </row>
    <row r="25" spans="1:45" s="235" customFormat="1" x14ac:dyDescent="0.25">
      <c r="A25" s="12">
        <v>15</v>
      </c>
      <c r="B25" s="162" t="s">
        <v>15</v>
      </c>
      <c r="C25" s="147">
        <v>45418</v>
      </c>
      <c r="D25" s="229" t="s">
        <v>246</v>
      </c>
      <c r="E25" s="237">
        <v>285.70999999999998</v>
      </c>
      <c r="F25" s="166">
        <v>2000</v>
      </c>
      <c r="G25" s="283"/>
      <c r="H25" s="283"/>
      <c r="I25" s="241"/>
      <c r="J25" s="84">
        <v>3000</v>
      </c>
      <c r="K25" s="240">
        <v>207.91</v>
      </c>
      <c r="L25" s="268">
        <f>F25+G25+H25+I25+J25</f>
        <v>5000</v>
      </c>
      <c r="M25" s="239">
        <f t="shared" si="0"/>
        <v>207.91</v>
      </c>
      <c r="N25" s="203">
        <f t="shared" ref="N25:N32" si="1">L25-M25</f>
        <v>4792.09</v>
      </c>
      <c r="O25" s="55"/>
    </row>
    <row r="26" spans="1:45" s="235" customFormat="1" x14ac:dyDescent="0.25">
      <c r="A26" s="12">
        <v>180</v>
      </c>
      <c r="B26" s="162" t="s">
        <v>66</v>
      </c>
      <c r="C26" s="147">
        <v>45695</v>
      </c>
      <c r="D26" s="229" t="s">
        <v>245</v>
      </c>
      <c r="E26" s="237">
        <v>300</v>
      </c>
      <c r="F26" s="165">
        <f>7*300</f>
        <v>2100</v>
      </c>
      <c r="G26" s="238">
        <v>2000</v>
      </c>
      <c r="H26" s="238">
        <v>600</v>
      </c>
      <c r="I26" s="238">
        <v>0</v>
      </c>
      <c r="J26" s="84"/>
      <c r="K26" s="242"/>
      <c r="L26" s="268">
        <f t="shared" ref="L26:L32" si="2">F26+G26+H26+I26+J26-K26</f>
        <v>4700</v>
      </c>
      <c r="M26" s="239">
        <f t="shared" si="0"/>
        <v>0</v>
      </c>
      <c r="N26" s="203">
        <f t="shared" si="1"/>
        <v>4700</v>
      </c>
      <c r="O26" s="59"/>
    </row>
    <row r="27" spans="1:45" s="235" customFormat="1" x14ac:dyDescent="0.25">
      <c r="A27" s="12">
        <v>184</v>
      </c>
      <c r="B27" s="163" t="s">
        <v>14</v>
      </c>
      <c r="C27" s="148">
        <v>45720</v>
      </c>
      <c r="D27" s="236" t="s">
        <v>244</v>
      </c>
      <c r="E27" s="237">
        <v>332.86</v>
      </c>
      <c r="F27" s="165">
        <f>7*332.857</f>
        <v>2329.9990000000003</v>
      </c>
      <c r="G27" s="238">
        <v>2270</v>
      </c>
      <c r="H27" s="238">
        <v>1000</v>
      </c>
      <c r="I27" s="238">
        <f>E27*2</f>
        <v>665.72</v>
      </c>
      <c r="J27" s="84">
        <f>280+800</f>
        <v>1080</v>
      </c>
      <c r="K27" s="240">
        <v>600.27</v>
      </c>
      <c r="L27" s="268">
        <f>F27+G27+H27+I27+J27</f>
        <v>7345.7190000000001</v>
      </c>
      <c r="M27" s="239">
        <f t="shared" si="0"/>
        <v>600.27</v>
      </c>
      <c r="N27" s="203">
        <f>L27-M27</f>
        <v>6745.4490000000005</v>
      </c>
      <c r="O27" s="59"/>
    </row>
    <row r="28" spans="1:45" s="235" customFormat="1" x14ac:dyDescent="0.25">
      <c r="A28" s="161">
        <v>195</v>
      </c>
      <c r="B28" s="163" t="s">
        <v>14</v>
      </c>
      <c r="C28" s="148">
        <v>45789</v>
      </c>
      <c r="D28" s="236" t="s">
        <v>243</v>
      </c>
      <c r="E28" s="237">
        <v>332.86</v>
      </c>
      <c r="F28" s="165">
        <f>7*332.857</f>
        <v>2329.9990000000003</v>
      </c>
      <c r="G28" s="238">
        <v>2270</v>
      </c>
      <c r="H28" s="238">
        <v>1000</v>
      </c>
      <c r="I28" s="238">
        <v>0</v>
      </c>
      <c r="J28" s="84"/>
      <c r="K28" s="242"/>
      <c r="L28" s="268">
        <f t="shared" si="2"/>
        <v>5599.9989999999998</v>
      </c>
      <c r="M28" s="239">
        <v>1000</v>
      </c>
      <c r="N28" s="203">
        <f t="shared" si="1"/>
        <v>4599.9989999999998</v>
      </c>
      <c r="O28" s="59"/>
    </row>
    <row r="29" spans="1:45" s="235" customFormat="1" x14ac:dyDescent="0.25">
      <c r="A29" s="12">
        <v>197</v>
      </c>
      <c r="B29" s="22" t="s">
        <v>15</v>
      </c>
      <c r="C29" s="148">
        <v>45813</v>
      </c>
      <c r="D29" s="229" t="s">
        <v>248</v>
      </c>
      <c r="E29" s="237">
        <v>300</v>
      </c>
      <c r="F29" s="165">
        <v>0</v>
      </c>
      <c r="G29" s="238">
        <v>0</v>
      </c>
      <c r="H29" s="238">
        <v>0</v>
      </c>
      <c r="I29" s="238">
        <v>0</v>
      </c>
      <c r="J29" s="84"/>
      <c r="K29" s="242"/>
      <c r="L29" s="268">
        <f t="shared" si="2"/>
        <v>0</v>
      </c>
      <c r="M29" s="239">
        <f t="shared" si="0"/>
        <v>0</v>
      </c>
      <c r="N29" s="203">
        <f t="shared" si="1"/>
        <v>0</v>
      </c>
      <c r="O29" s="59" t="s">
        <v>291</v>
      </c>
    </row>
    <row r="30" spans="1:45" s="235" customFormat="1" x14ac:dyDescent="0.25">
      <c r="A30" s="12">
        <v>21</v>
      </c>
      <c r="B30" s="191" t="s">
        <v>15</v>
      </c>
      <c r="C30" s="192">
        <v>45831</v>
      </c>
      <c r="D30" s="243" t="s">
        <v>268</v>
      </c>
      <c r="E30" s="237">
        <v>300</v>
      </c>
      <c r="F30" s="165">
        <f t="shared" ref="F30" si="3">7*300</f>
        <v>2100</v>
      </c>
      <c r="G30" s="238">
        <v>2000</v>
      </c>
      <c r="H30" s="238">
        <v>600</v>
      </c>
      <c r="I30" s="238">
        <v>0</v>
      </c>
      <c r="J30" s="84"/>
      <c r="K30" s="242"/>
      <c r="L30" s="268">
        <f t="shared" si="2"/>
        <v>4700</v>
      </c>
      <c r="M30" s="239">
        <f t="shared" si="0"/>
        <v>0</v>
      </c>
      <c r="N30" s="203">
        <f t="shared" si="1"/>
        <v>4700</v>
      </c>
      <c r="O30" s="59"/>
    </row>
    <row r="31" spans="1:45" s="235" customFormat="1" x14ac:dyDescent="0.25">
      <c r="A31" s="197"/>
      <c r="B31" s="191" t="s">
        <v>15</v>
      </c>
      <c r="C31" s="192">
        <v>45838</v>
      </c>
      <c r="D31" s="243" t="s">
        <v>270</v>
      </c>
      <c r="E31" s="237">
        <v>300</v>
      </c>
      <c r="F31" s="165">
        <f>7*300</f>
        <v>2100</v>
      </c>
      <c r="G31" s="238">
        <v>2000</v>
      </c>
      <c r="H31" s="238">
        <v>600</v>
      </c>
      <c r="I31" s="238">
        <f>E31*2</f>
        <v>600</v>
      </c>
      <c r="J31" s="84">
        <f>280+800</f>
        <v>1080</v>
      </c>
      <c r="K31" s="242"/>
      <c r="L31" s="268">
        <f t="shared" si="2"/>
        <v>6380</v>
      </c>
      <c r="M31" s="239">
        <f t="shared" si="0"/>
        <v>0</v>
      </c>
      <c r="N31" s="203">
        <f t="shared" si="1"/>
        <v>6380</v>
      </c>
      <c r="O31" s="59"/>
    </row>
    <row r="32" spans="1:45" s="235" customFormat="1" ht="15.75" thickBot="1" x14ac:dyDescent="0.3">
      <c r="A32" s="189">
        <v>190</v>
      </c>
      <c r="B32" s="191" t="s">
        <v>15</v>
      </c>
      <c r="C32" s="192">
        <v>45846</v>
      </c>
      <c r="D32" s="243" t="s">
        <v>275</v>
      </c>
      <c r="E32" s="244">
        <v>300</v>
      </c>
      <c r="F32" s="204">
        <v>1757</v>
      </c>
      <c r="G32" s="245">
        <v>0</v>
      </c>
      <c r="H32" s="245">
        <v>0</v>
      </c>
      <c r="I32" s="245">
        <v>0</v>
      </c>
      <c r="J32" s="205"/>
      <c r="K32" s="247"/>
      <c r="L32" s="270">
        <f t="shared" si="2"/>
        <v>1757</v>
      </c>
      <c r="M32" s="246">
        <f t="shared" si="0"/>
        <v>0</v>
      </c>
      <c r="N32" s="206">
        <f t="shared" si="1"/>
        <v>1757</v>
      </c>
      <c r="O32" s="59" t="s">
        <v>292</v>
      </c>
    </row>
    <row r="33" spans="2:37" ht="16.5" thickBot="1" x14ac:dyDescent="0.3">
      <c r="D33" s="199" t="s">
        <v>30</v>
      </c>
      <c r="E33" s="200"/>
      <c r="F33" s="201"/>
      <c r="G33" s="167">
        <f t="shared" ref="G33:I33" si="4">SUM(G23:G32)</f>
        <v>13510</v>
      </c>
      <c r="H33" s="167">
        <f t="shared" si="4"/>
        <v>6000</v>
      </c>
      <c r="I33" s="167">
        <f t="shared" si="4"/>
        <v>2565.7200000000003</v>
      </c>
      <c r="J33" s="167">
        <f>SUM(J23:J32)</f>
        <v>5960</v>
      </c>
      <c r="K33" s="271">
        <f>SUM(K23:K32)</f>
        <v>1701.45</v>
      </c>
      <c r="L33" s="272">
        <f>SUM(L23:L32)</f>
        <v>47182.717000000004</v>
      </c>
      <c r="M33" s="282">
        <f>SUM(M23:M32)</f>
        <v>2701.45</v>
      </c>
      <c r="N33" s="269">
        <f>SUM(N23:N32)</f>
        <v>44481.267</v>
      </c>
      <c r="O33" s="40"/>
      <c r="V33"/>
      <c r="X33"/>
      <c r="AK33"/>
    </row>
    <row r="34" spans="2:37" ht="18.75" x14ac:dyDescent="0.3">
      <c r="E34" s="19"/>
      <c r="F34" s="41"/>
      <c r="G34" s="42"/>
      <c r="K34" s="43"/>
      <c r="L34" s="41"/>
      <c r="M34" s="42"/>
      <c r="Q34" s="39"/>
      <c r="X34" s="24"/>
      <c r="Z34" s="16"/>
      <c r="AA34" s="39"/>
      <c r="AB34" s="16"/>
      <c r="AC34" s="44"/>
      <c r="AI34" s="40"/>
      <c r="AJ34" s="40"/>
      <c r="AK34" s="45"/>
    </row>
    <row r="35" spans="2:37" x14ac:dyDescent="0.25">
      <c r="AB35" s="27"/>
    </row>
    <row r="36" spans="2:37" x14ac:dyDescent="0.25">
      <c r="I36" s="47"/>
      <c r="J36" s="47"/>
      <c r="K36" s="47"/>
    </row>
    <row r="37" spans="2:37" x14ac:dyDescent="0.25">
      <c r="B37" s="48"/>
      <c r="C37" s="48"/>
      <c r="D37" s="49"/>
      <c r="E37" s="48"/>
      <c r="F37" s="50"/>
      <c r="G37" s="51"/>
      <c r="H37" s="51"/>
      <c r="I37" s="47"/>
      <c r="J37" s="47"/>
      <c r="K37" s="47"/>
    </row>
    <row r="38" spans="2:37" x14ac:dyDescent="0.25">
      <c r="B38" s="48"/>
      <c r="C38" s="48"/>
      <c r="D38" s="49"/>
      <c r="E38" s="48"/>
      <c r="F38" s="50"/>
      <c r="G38" s="51"/>
      <c r="H38" s="51"/>
      <c r="I38" s="47"/>
      <c r="J38" s="47"/>
      <c r="K38" s="47"/>
    </row>
    <row r="39" spans="2:37" x14ac:dyDescent="0.25">
      <c r="B39" s="48"/>
      <c r="C39" s="48"/>
      <c r="D39" s="49"/>
      <c r="E39" s="48"/>
      <c r="F39" s="50"/>
      <c r="G39" s="51"/>
      <c r="H39" s="51"/>
      <c r="I39" s="47"/>
      <c r="J39" s="47"/>
      <c r="K39" s="47"/>
    </row>
    <row r="40" spans="2:37" x14ac:dyDescent="0.25">
      <c r="B40" s="48"/>
      <c r="C40" s="48"/>
      <c r="D40" s="49"/>
      <c r="E40" s="48"/>
      <c r="F40" s="50"/>
      <c r="G40" s="51"/>
      <c r="H40" s="51"/>
      <c r="I40" s="47"/>
      <c r="J40" s="47"/>
      <c r="K40" s="47"/>
    </row>
    <row r="41" spans="2:37" x14ac:dyDescent="0.25">
      <c r="B41" s="48"/>
      <c r="C41" s="48"/>
      <c r="D41" s="49"/>
      <c r="E41" s="48"/>
      <c r="F41" s="50"/>
      <c r="G41" s="51"/>
      <c r="H41" s="51"/>
    </row>
  </sheetData>
  <mergeCells count="5">
    <mergeCell ref="G25:H25"/>
    <mergeCell ref="AC21:AO21"/>
    <mergeCell ref="A1:D4"/>
    <mergeCell ref="E1:Z2"/>
    <mergeCell ref="E14:I14"/>
  </mergeCells>
  <conditionalFormatting sqref="B36:C41">
    <cfRule type="duplicateValues" dxfId="4" priority="1"/>
  </conditionalFormatting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CC6420-752C-4152-B4E9-6719E3C98680}">
  <dimension ref="B1:J12"/>
  <sheetViews>
    <sheetView topLeftCell="B1" workbookViewId="0">
      <selection activeCell="I11" sqref="I11"/>
    </sheetView>
  </sheetViews>
  <sheetFormatPr baseColWidth="10" defaultRowHeight="15" x14ac:dyDescent="0.25"/>
  <cols>
    <col min="3" max="3" width="40.85546875" bestFit="1" customWidth="1"/>
  </cols>
  <sheetData>
    <row r="1" spans="2:10" ht="15.75" thickBot="1" x14ac:dyDescent="0.3">
      <c r="D1" s="256" t="s">
        <v>0</v>
      </c>
      <c r="E1" s="256" t="s">
        <v>1</v>
      </c>
      <c r="F1" s="256" t="s">
        <v>2</v>
      </c>
      <c r="G1" s="256" t="s">
        <v>290</v>
      </c>
      <c r="H1" s="256" t="s">
        <v>289</v>
      </c>
      <c r="I1" s="256" t="s">
        <v>5</v>
      </c>
      <c r="J1" s="256" t="s">
        <v>6</v>
      </c>
    </row>
    <row r="2" spans="2:10" ht="15.75" thickBot="1" x14ac:dyDescent="0.3">
      <c r="D2" s="256">
        <v>3</v>
      </c>
      <c r="E2" s="256">
        <v>4</v>
      </c>
      <c r="F2" s="256">
        <v>5</v>
      </c>
      <c r="G2" s="256">
        <v>6</v>
      </c>
      <c r="H2" s="256">
        <v>7</v>
      </c>
      <c r="I2" s="256">
        <v>8</v>
      </c>
      <c r="J2" s="256">
        <v>9</v>
      </c>
    </row>
    <row r="3" spans="2:10" x14ac:dyDescent="0.25">
      <c r="B3" s="162" t="s">
        <v>15</v>
      </c>
      <c r="C3" s="253" t="s">
        <v>251</v>
      </c>
      <c r="D3" s="257"/>
      <c r="E3" s="258">
        <v>0.15277777777777779</v>
      </c>
      <c r="F3" s="259"/>
      <c r="G3" s="259"/>
      <c r="H3" s="259"/>
      <c r="I3" s="259"/>
      <c r="J3" s="260"/>
    </row>
    <row r="4" spans="2:10" x14ac:dyDescent="0.25">
      <c r="B4" s="163" t="s">
        <v>14</v>
      </c>
      <c r="C4" s="254" t="s">
        <v>252</v>
      </c>
      <c r="D4" s="261"/>
      <c r="E4" s="262"/>
      <c r="F4" s="262"/>
      <c r="G4" s="262"/>
      <c r="H4" s="262"/>
      <c r="I4" s="262"/>
      <c r="J4" s="263"/>
    </row>
    <row r="5" spans="2:10" x14ac:dyDescent="0.25">
      <c r="B5" s="162" t="s">
        <v>15</v>
      </c>
      <c r="C5" s="253" t="s">
        <v>246</v>
      </c>
      <c r="D5" s="261"/>
      <c r="E5" s="262"/>
      <c r="F5" s="262"/>
      <c r="G5" s="262"/>
      <c r="H5" s="262"/>
      <c r="I5" s="262"/>
      <c r="J5" s="263"/>
    </row>
    <row r="6" spans="2:10" x14ac:dyDescent="0.25">
      <c r="B6" s="162" t="s">
        <v>66</v>
      </c>
      <c r="C6" s="253" t="s">
        <v>245</v>
      </c>
      <c r="D6" s="261"/>
      <c r="E6" s="262"/>
      <c r="F6" s="262"/>
      <c r="G6" s="262"/>
      <c r="H6" s="262"/>
      <c r="I6" s="262"/>
      <c r="J6" s="263"/>
    </row>
    <row r="7" spans="2:10" x14ac:dyDescent="0.25">
      <c r="B7" s="163" t="s">
        <v>14</v>
      </c>
      <c r="C7" s="254" t="s">
        <v>244</v>
      </c>
      <c r="D7" s="261"/>
      <c r="E7" s="262"/>
      <c r="F7" s="262"/>
      <c r="G7" s="262"/>
      <c r="H7" s="262"/>
      <c r="I7" s="262"/>
      <c r="J7" s="263"/>
    </row>
    <row r="8" spans="2:10" x14ac:dyDescent="0.25">
      <c r="B8" s="163" t="s">
        <v>14</v>
      </c>
      <c r="C8" s="254" t="s">
        <v>243</v>
      </c>
      <c r="D8" s="261"/>
      <c r="E8" s="262"/>
      <c r="F8" s="262"/>
      <c r="G8" s="262"/>
      <c r="H8" s="262"/>
      <c r="I8" s="262"/>
      <c r="J8" s="263"/>
    </row>
    <row r="9" spans="2:10" x14ac:dyDescent="0.25">
      <c r="B9" s="22" t="s">
        <v>15</v>
      </c>
      <c r="C9" s="253" t="s">
        <v>248</v>
      </c>
      <c r="D9" s="261"/>
      <c r="E9" s="262"/>
      <c r="F9" s="262"/>
      <c r="G9" s="262"/>
      <c r="H9" s="262"/>
      <c r="I9" s="262"/>
      <c r="J9" s="263"/>
    </row>
    <row r="10" spans="2:10" x14ac:dyDescent="0.25">
      <c r="B10" s="191" t="s">
        <v>15</v>
      </c>
      <c r="C10" s="255" t="s">
        <v>268</v>
      </c>
      <c r="D10" s="261"/>
      <c r="E10" s="262"/>
      <c r="F10" s="262"/>
      <c r="G10" s="262"/>
      <c r="H10" s="262"/>
      <c r="I10" s="262"/>
      <c r="J10" s="263"/>
    </row>
    <row r="11" spans="2:10" x14ac:dyDescent="0.25">
      <c r="B11" s="191" t="s">
        <v>15</v>
      </c>
      <c r="C11" s="255" t="s">
        <v>270</v>
      </c>
      <c r="D11" s="261"/>
      <c r="E11" s="262"/>
      <c r="F11" s="262"/>
      <c r="G11" s="262"/>
      <c r="H11" s="262"/>
      <c r="I11" s="267">
        <v>0.14583333333333334</v>
      </c>
      <c r="J11" s="263"/>
    </row>
    <row r="12" spans="2:10" ht="15.75" thickBot="1" x14ac:dyDescent="0.3">
      <c r="B12" s="191" t="s">
        <v>15</v>
      </c>
      <c r="C12" s="255" t="s">
        <v>275</v>
      </c>
      <c r="D12" s="264"/>
      <c r="E12" s="265"/>
      <c r="F12" s="265"/>
      <c r="G12" s="265"/>
      <c r="H12" s="265"/>
      <c r="I12" s="265"/>
      <c r="J12" s="266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28436F-C0F8-4DCD-AD02-EDF29D4EF7DD}">
  <dimension ref="A1:AQ17"/>
  <sheetViews>
    <sheetView showGridLines="0" workbookViewId="0">
      <pane xSplit="5" ySplit="10" topLeftCell="AC11" activePane="bottomRight" state="frozen"/>
      <selection pane="topRight" activeCell="D1" sqref="D1"/>
      <selection pane="bottomLeft" activeCell="A13" sqref="A13"/>
      <selection pane="bottomRight" activeCell="D5" sqref="A1:D1048576"/>
    </sheetView>
  </sheetViews>
  <sheetFormatPr baseColWidth="10" defaultColWidth="9" defaultRowHeight="15" x14ac:dyDescent="0.25"/>
  <cols>
    <col min="1" max="1" width="14.85546875" hidden="1" customWidth="1"/>
    <col min="2" max="2" width="4.140625" style="1" hidden="1" customWidth="1"/>
    <col min="3" max="4" width="21.42578125" hidden="1" customWidth="1"/>
    <col min="5" max="5" width="48.140625" bestFit="1" customWidth="1"/>
    <col min="6" max="6" width="12.85546875" style="25" bestFit="1" customWidth="1"/>
    <col min="7" max="7" width="10.42578125" style="25" bestFit="1" customWidth="1"/>
    <col min="8" max="8" width="13" bestFit="1" customWidth="1"/>
    <col min="9" max="9" width="12.85546875" bestFit="1" customWidth="1"/>
    <col min="10" max="10" width="10.42578125" bestFit="1" customWidth="1"/>
    <col min="11" max="11" width="13" bestFit="1" customWidth="1"/>
    <col min="12" max="12" width="12.85546875" bestFit="1" customWidth="1"/>
    <col min="13" max="13" width="10.42578125" bestFit="1" customWidth="1"/>
    <col min="14" max="14" width="13" bestFit="1" customWidth="1"/>
    <col min="15" max="15" width="12.85546875" bestFit="1" customWidth="1"/>
    <col min="16" max="16" width="10.42578125" bestFit="1" customWidth="1"/>
    <col min="17" max="17" width="13" bestFit="1" customWidth="1"/>
    <col min="18" max="18" width="12.85546875" bestFit="1" customWidth="1"/>
    <col min="19" max="19" width="10.42578125" bestFit="1" customWidth="1"/>
    <col min="20" max="20" width="13" bestFit="1" customWidth="1"/>
    <col min="21" max="21" width="12.85546875" bestFit="1" customWidth="1"/>
    <col min="22" max="22" width="10.42578125" bestFit="1" customWidth="1"/>
    <col min="23" max="23" width="13" style="25" bestFit="1" customWidth="1"/>
    <col min="24" max="24" width="12.85546875" bestFit="1" customWidth="1"/>
    <col min="25" max="25" width="10.42578125" style="25" bestFit="1" customWidth="1"/>
    <col min="26" max="26" width="13" bestFit="1" customWidth="1"/>
    <col min="27" max="27" width="7.42578125" bestFit="1" customWidth="1"/>
    <col min="28" max="28" width="7.85546875" customWidth="1"/>
    <col min="29" max="29" width="18.140625" customWidth="1"/>
    <col min="30" max="30" width="17.28515625" bestFit="1" customWidth="1"/>
    <col min="31" max="31" width="9" hidden="1" customWidth="1"/>
    <col min="32" max="32" width="21.28515625" hidden="1" customWidth="1"/>
    <col min="33" max="33" width="10.5703125" hidden="1" customWidth="1"/>
    <col min="34" max="34" width="8" hidden="1" customWidth="1"/>
    <col min="35" max="35" width="11" hidden="1" customWidth="1"/>
    <col min="36" max="36" width="7.42578125" hidden="1" customWidth="1"/>
    <col min="37" max="37" width="13.7109375" hidden="1" customWidth="1"/>
    <col min="38" max="38" width="10.5703125" hidden="1" customWidth="1"/>
    <col min="39" max="39" width="12.7109375" hidden="1" customWidth="1"/>
    <col min="40" max="40" width="11.5703125" hidden="1" customWidth="1"/>
    <col min="41" max="41" width="15.85546875" hidden="1" customWidth="1"/>
    <col min="42" max="42" width="41.85546875" bestFit="1" customWidth="1"/>
    <col min="43" max="43" width="60.28515625" bestFit="1" customWidth="1"/>
  </cols>
  <sheetData>
    <row r="1" spans="1:43" x14ac:dyDescent="0.25">
      <c r="B1" s="287"/>
      <c r="C1" s="288"/>
      <c r="D1" s="288"/>
      <c r="E1" s="311"/>
      <c r="F1" s="294" t="s">
        <v>249</v>
      </c>
      <c r="G1" s="294"/>
      <c r="H1" s="294"/>
      <c r="I1" s="294"/>
      <c r="J1" s="294"/>
      <c r="K1" s="294"/>
      <c r="L1" s="294"/>
      <c r="M1" s="294"/>
      <c r="N1" s="294"/>
      <c r="O1" s="294"/>
      <c r="P1" s="294"/>
      <c r="Q1" s="294"/>
      <c r="R1" s="294"/>
      <c r="S1" s="294"/>
      <c r="T1" s="294"/>
      <c r="U1" s="294"/>
      <c r="V1" s="294"/>
      <c r="W1" s="294"/>
      <c r="X1" s="294"/>
      <c r="Y1" s="294"/>
      <c r="Z1" s="294"/>
      <c r="AA1" s="295"/>
      <c r="AD1" s="3">
        <v>0.29166666666666669</v>
      </c>
    </row>
    <row r="2" spans="1:43" ht="39" customHeight="1" thickBot="1" x14ac:dyDescent="0.3">
      <c r="B2" s="289"/>
      <c r="C2" s="290"/>
      <c r="D2" s="290"/>
      <c r="E2" s="312"/>
      <c r="F2" s="297"/>
      <c r="G2" s="297"/>
      <c r="H2" s="297"/>
      <c r="I2" s="297"/>
      <c r="J2" s="297"/>
      <c r="K2" s="297"/>
      <c r="L2" s="297"/>
      <c r="M2" s="297"/>
      <c r="N2" s="297"/>
      <c r="O2" s="297"/>
      <c r="P2" s="297"/>
      <c r="Q2" s="297"/>
      <c r="R2" s="297"/>
      <c r="S2" s="297"/>
      <c r="T2" s="297"/>
      <c r="U2" s="297"/>
      <c r="V2" s="297"/>
      <c r="W2" s="297"/>
      <c r="X2" s="297"/>
      <c r="Y2" s="297"/>
      <c r="Z2" s="297"/>
      <c r="AA2" s="298"/>
    </row>
    <row r="3" spans="1:43" ht="19.5" customHeight="1" thickBot="1" x14ac:dyDescent="0.3">
      <c r="B3" s="289"/>
      <c r="C3" s="290"/>
      <c r="D3" s="290"/>
      <c r="E3" s="312"/>
      <c r="F3" s="314" t="s">
        <v>1</v>
      </c>
      <c r="G3" s="315"/>
      <c r="H3" s="316"/>
      <c r="I3" s="317" t="s">
        <v>2</v>
      </c>
      <c r="J3" s="315"/>
      <c r="K3" s="316"/>
      <c r="L3" s="318" t="s">
        <v>3</v>
      </c>
      <c r="M3" s="319"/>
      <c r="N3" s="320"/>
      <c r="O3" s="321" t="s">
        <v>4</v>
      </c>
      <c r="P3" s="322"/>
      <c r="Q3" s="323"/>
      <c r="R3" s="321" t="s">
        <v>5</v>
      </c>
      <c r="S3" s="322"/>
      <c r="T3" s="323"/>
      <c r="U3" s="321" t="s">
        <v>6</v>
      </c>
      <c r="V3" s="322"/>
      <c r="W3" s="323"/>
      <c r="X3" s="321" t="s">
        <v>0</v>
      </c>
      <c r="Y3" s="322"/>
      <c r="Z3" s="323"/>
      <c r="AA3" s="324" t="s">
        <v>7</v>
      </c>
      <c r="AC3" s="137"/>
      <c r="AD3" s="138"/>
      <c r="AE3" s="138"/>
      <c r="AF3" s="138"/>
      <c r="AG3" s="138"/>
      <c r="AH3" s="138"/>
      <c r="AI3" s="138"/>
      <c r="AJ3" s="138"/>
      <c r="AK3" s="138"/>
      <c r="AL3" s="138"/>
      <c r="AM3" s="138"/>
      <c r="AN3" s="138"/>
      <c r="AO3" s="139"/>
    </row>
    <row r="4" spans="1:43" ht="24.75" customHeight="1" thickBot="1" x14ac:dyDescent="0.3">
      <c r="B4" s="291"/>
      <c r="C4" s="292"/>
      <c r="D4" s="292"/>
      <c r="E4" s="313"/>
      <c r="F4" s="302">
        <v>45842</v>
      </c>
      <c r="G4" s="303"/>
      <c r="H4" s="304"/>
      <c r="I4" s="302">
        <v>45843</v>
      </c>
      <c r="J4" s="303"/>
      <c r="K4" s="304"/>
      <c r="L4" s="302">
        <v>45844</v>
      </c>
      <c r="M4" s="303"/>
      <c r="N4" s="304"/>
      <c r="O4" s="302">
        <v>45845</v>
      </c>
      <c r="P4" s="303"/>
      <c r="Q4" s="304"/>
      <c r="R4" s="302">
        <v>45846</v>
      </c>
      <c r="S4" s="303"/>
      <c r="T4" s="304"/>
      <c r="U4" s="302">
        <v>45847</v>
      </c>
      <c r="V4" s="303"/>
      <c r="W4" s="304"/>
      <c r="X4" s="302">
        <v>45848</v>
      </c>
      <c r="Y4" s="303"/>
      <c r="Z4" s="304"/>
      <c r="AA4" s="325"/>
      <c r="AC4" s="140"/>
      <c r="AD4" s="141"/>
      <c r="AE4" s="141"/>
      <c r="AF4" s="141"/>
      <c r="AG4" s="141"/>
      <c r="AH4" s="141"/>
      <c r="AI4" s="141"/>
      <c r="AJ4" s="141"/>
      <c r="AK4" s="141"/>
      <c r="AL4" s="141"/>
      <c r="AM4" s="141"/>
      <c r="AN4" s="141"/>
      <c r="AO4" s="142"/>
    </row>
    <row r="5" spans="1:43" ht="42.75" customHeight="1" thickBot="1" x14ac:dyDescent="0.3">
      <c r="B5" s="4" t="s">
        <v>8</v>
      </c>
      <c r="C5" s="131" t="s">
        <v>9</v>
      </c>
      <c r="D5" s="131" t="s">
        <v>186</v>
      </c>
      <c r="E5" s="169" t="s">
        <v>10</v>
      </c>
      <c r="F5" s="170" t="s">
        <v>11</v>
      </c>
      <c r="G5" s="171" t="s">
        <v>12</v>
      </c>
      <c r="H5" s="172" t="s">
        <v>13</v>
      </c>
      <c r="I5" s="173" t="s">
        <v>11</v>
      </c>
      <c r="J5" s="171" t="s">
        <v>12</v>
      </c>
      <c r="K5" s="174" t="s">
        <v>13</v>
      </c>
      <c r="L5" s="170" t="s">
        <v>11</v>
      </c>
      <c r="M5" s="171" t="s">
        <v>12</v>
      </c>
      <c r="N5" s="174" t="s">
        <v>13</v>
      </c>
      <c r="O5" s="173" t="s">
        <v>11</v>
      </c>
      <c r="P5" s="171" t="s">
        <v>12</v>
      </c>
      <c r="Q5" s="174" t="s">
        <v>13</v>
      </c>
      <c r="R5" s="170" t="s">
        <v>11</v>
      </c>
      <c r="S5" s="171" t="s">
        <v>12</v>
      </c>
      <c r="T5" s="174" t="s">
        <v>13</v>
      </c>
      <c r="U5" s="170" t="s">
        <v>11</v>
      </c>
      <c r="V5" s="171" t="s">
        <v>12</v>
      </c>
      <c r="W5" s="174" t="s">
        <v>13</v>
      </c>
      <c r="X5" s="170" t="s">
        <v>11</v>
      </c>
      <c r="Y5" s="171" t="s">
        <v>12</v>
      </c>
      <c r="Z5" s="174" t="s">
        <v>13</v>
      </c>
      <c r="AA5" s="326"/>
      <c r="AC5" s="28" t="s">
        <v>19</v>
      </c>
      <c r="AD5" s="28" t="s">
        <v>20</v>
      </c>
      <c r="AE5" s="29" t="s">
        <v>21</v>
      </c>
      <c r="AF5" s="29" t="s">
        <v>22</v>
      </c>
      <c r="AG5" s="29" t="s">
        <v>23</v>
      </c>
      <c r="AH5" s="29" t="s">
        <v>58</v>
      </c>
      <c r="AI5" s="29" t="s">
        <v>24</v>
      </c>
      <c r="AJ5" s="28" t="s">
        <v>7</v>
      </c>
      <c r="AK5" s="28" t="s">
        <v>25</v>
      </c>
      <c r="AL5" s="30" t="s">
        <v>26</v>
      </c>
      <c r="AM5" s="31" t="s">
        <v>27</v>
      </c>
      <c r="AN5" s="30" t="s">
        <v>28</v>
      </c>
      <c r="AO5" s="32" t="s">
        <v>29</v>
      </c>
    </row>
    <row r="6" spans="1:43" ht="15" customHeight="1" x14ac:dyDescent="0.25">
      <c r="A6" s="305" t="s">
        <v>111</v>
      </c>
      <c r="B6" s="113" t="s">
        <v>114</v>
      </c>
      <c r="C6" s="168" t="s">
        <v>64</v>
      </c>
      <c r="D6" s="151">
        <v>45773</v>
      </c>
      <c r="E6" s="155" t="s">
        <v>254</v>
      </c>
      <c r="F6" s="179">
        <v>0.29166666666666669</v>
      </c>
      <c r="G6" s="11">
        <v>0.70833333333333337</v>
      </c>
      <c r="H6" s="181">
        <v>0.91666666666666663</v>
      </c>
      <c r="I6" s="179">
        <v>0.29166666666666669</v>
      </c>
      <c r="J6" s="11">
        <v>0.70833333333333337</v>
      </c>
      <c r="K6" s="181">
        <v>0.70833333333333337</v>
      </c>
      <c r="L6" s="179">
        <v>0.29166666666666669</v>
      </c>
      <c r="M6" s="11">
        <v>0.70833333333333337</v>
      </c>
      <c r="N6" s="181">
        <v>0.91666666666666663</v>
      </c>
      <c r="O6" s="179">
        <v>0.29166666666666669</v>
      </c>
      <c r="P6" s="11">
        <v>0.70833333333333337</v>
      </c>
      <c r="Q6" s="181">
        <v>0.70833333333333337</v>
      </c>
      <c r="R6" s="179">
        <v>0.29166666666666669</v>
      </c>
      <c r="S6" s="11">
        <v>0.70833333333333337</v>
      </c>
      <c r="T6" s="181">
        <v>0.70833333333333337</v>
      </c>
      <c r="U6" s="179">
        <v>0.29166666666666669</v>
      </c>
      <c r="V6" s="11">
        <v>0.70833333333333337</v>
      </c>
      <c r="W6" s="181">
        <v>0.91666666666666663</v>
      </c>
      <c r="X6" s="179">
        <v>0.29166666666666669</v>
      </c>
      <c r="Y6" s="11">
        <v>0.70833333333333337</v>
      </c>
      <c r="Z6" s="181">
        <v>0.91666666666666663</v>
      </c>
      <c r="AA6" s="134"/>
      <c r="AC6" s="82">
        <f>570*5+320</f>
        <v>3170</v>
      </c>
      <c r="AD6" s="79">
        <v>4500</v>
      </c>
      <c r="AE6" s="88"/>
      <c r="AF6" s="91"/>
      <c r="AG6" s="34"/>
      <c r="AH6" s="104"/>
      <c r="AI6" s="105"/>
      <c r="AJ6" s="33"/>
      <c r="AK6" s="34"/>
      <c r="AL6" s="35"/>
      <c r="AM6" s="58"/>
      <c r="AN6" s="60"/>
      <c r="AO6" s="157"/>
      <c r="AP6" s="279" t="s">
        <v>295</v>
      </c>
      <c r="AQ6" s="20"/>
    </row>
    <row r="7" spans="1:43" x14ac:dyDescent="0.25">
      <c r="A7" s="306"/>
      <c r="B7" s="114" t="s">
        <v>115</v>
      </c>
      <c r="C7" s="115" t="s">
        <v>15</v>
      </c>
      <c r="D7" s="132">
        <v>45710</v>
      </c>
      <c r="E7" s="154" t="s">
        <v>253</v>
      </c>
      <c r="F7" s="15">
        <v>0.29166666666666669</v>
      </c>
      <c r="G7" s="13">
        <v>0.70833333333333337</v>
      </c>
      <c r="H7" s="14">
        <v>0.66666666666666663</v>
      </c>
      <c r="I7" s="15">
        <v>0.29166666666666669</v>
      </c>
      <c r="J7" s="13">
        <v>0.70833333333333337</v>
      </c>
      <c r="K7" s="14">
        <v>0.66666666666666663</v>
      </c>
      <c r="L7" s="15">
        <v>0.29166666666666669</v>
      </c>
      <c r="M7" s="13">
        <v>0.70833333333333337</v>
      </c>
      <c r="N7" s="14">
        <v>0.66666666666666663</v>
      </c>
      <c r="O7" s="15">
        <v>0.29166666666666669</v>
      </c>
      <c r="P7" s="13">
        <v>0.70833333333333337</v>
      </c>
      <c r="Q7" s="14">
        <v>0.70833333333333337</v>
      </c>
      <c r="R7" s="15">
        <v>0.29166666666666669</v>
      </c>
      <c r="S7" s="13">
        <v>0.70833333333333337</v>
      </c>
      <c r="T7" s="14">
        <v>0.70833333333333337</v>
      </c>
      <c r="U7" s="15">
        <v>0.29166666666666669</v>
      </c>
      <c r="V7" s="13">
        <v>0.70833333333333337</v>
      </c>
      <c r="W7" s="14">
        <v>0.70833333333333337</v>
      </c>
      <c r="X7" s="15">
        <v>0.29166666666666669</v>
      </c>
      <c r="Y7" s="13">
        <v>0.70833333333333337</v>
      </c>
      <c r="Z7" s="14">
        <v>0.70833333333333337</v>
      </c>
      <c r="AA7" s="55"/>
      <c r="AC7" s="83"/>
      <c r="AD7" s="80">
        <v>4500</v>
      </c>
      <c r="AE7" s="89">
        <f>AD7/7</f>
        <v>642.85714285714289</v>
      </c>
      <c r="AF7" s="92">
        <f>+AC7</f>
        <v>0</v>
      </c>
      <c r="AG7" s="37">
        <f>AD7+AF7</f>
        <v>4500</v>
      </c>
      <c r="AH7" s="56">
        <v>44.1</v>
      </c>
      <c r="AI7" s="63">
        <v>463.43</v>
      </c>
      <c r="AJ7" s="36">
        <f>AE7*AA7</f>
        <v>0</v>
      </c>
      <c r="AK7" s="37">
        <f>AH7+AI7+AJ7</f>
        <v>507.53000000000003</v>
      </c>
      <c r="AL7" s="38">
        <f>AG7-AK7</f>
        <v>3992.47</v>
      </c>
      <c r="AM7" s="57"/>
      <c r="AN7" s="61">
        <f>+AL7-AM7</f>
        <v>3992.47</v>
      </c>
      <c r="AO7" s="158"/>
      <c r="AP7" s="280"/>
    </row>
    <row r="8" spans="1:43" x14ac:dyDescent="0.25">
      <c r="A8" s="306"/>
      <c r="B8" s="114" t="s">
        <v>149</v>
      </c>
      <c r="C8" s="115" t="s">
        <v>148</v>
      </c>
      <c r="D8" s="132">
        <v>45791</v>
      </c>
      <c r="E8" s="154" t="s">
        <v>255</v>
      </c>
      <c r="F8" s="15">
        <v>0.29166666666666669</v>
      </c>
      <c r="G8" s="13">
        <v>0.70833333333333337</v>
      </c>
      <c r="H8" s="14">
        <v>0.91666666666666663</v>
      </c>
      <c r="I8" s="15">
        <v>0.29166666666666669</v>
      </c>
      <c r="J8" s="13">
        <v>0.91666666666666663</v>
      </c>
      <c r="K8" s="14">
        <v>0.91666666666666663</v>
      </c>
      <c r="L8" s="15" t="s">
        <v>240</v>
      </c>
      <c r="M8" s="13">
        <v>0.91666666666666663</v>
      </c>
      <c r="N8" s="14">
        <v>0.91666666666666663</v>
      </c>
      <c r="O8" s="15">
        <v>0.29166666666666669</v>
      </c>
      <c r="P8" s="13">
        <v>0.66666666666666663</v>
      </c>
      <c r="Q8" s="14">
        <v>0.91666666666666663</v>
      </c>
      <c r="R8" s="15">
        <v>0.29166666666666669</v>
      </c>
      <c r="S8" s="13">
        <v>0.66666666666666663</v>
      </c>
      <c r="T8" s="14">
        <v>0.91666666666666663</v>
      </c>
      <c r="U8" s="15">
        <v>0.54166666666666663</v>
      </c>
      <c r="V8" s="13">
        <v>0.91666666666666663</v>
      </c>
      <c r="W8" s="14">
        <v>0.91666666666666663</v>
      </c>
      <c r="X8" s="15">
        <v>0.54166666666666663</v>
      </c>
      <c r="Y8" s="13">
        <v>0.91666666666666663</v>
      </c>
      <c r="Z8" s="14">
        <v>0.91666666666666663</v>
      </c>
      <c r="AA8" s="55"/>
      <c r="AC8" s="83">
        <f>1*570+500</f>
        <v>1070</v>
      </c>
      <c r="AD8" s="80">
        <v>4000</v>
      </c>
      <c r="AE8" s="89"/>
      <c r="AF8" s="92"/>
      <c r="AG8" s="37"/>
      <c r="AH8" s="56"/>
      <c r="AI8" s="62"/>
      <c r="AJ8" s="36"/>
      <c r="AK8" s="37"/>
      <c r="AL8" s="38"/>
      <c r="AM8" s="57"/>
      <c r="AN8" s="61"/>
      <c r="AO8" s="158"/>
      <c r="AP8" s="280" t="s">
        <v>294</v>
      </c>
    </row>
    <row r="9" spans="1:43" ht="15.75" thickBot="1" x14ac:dyDescent="0.3">
      <c r="A9" s="306"/>
      <c r="B9" s="114" t="s">
        <v>150</v>
      </c>
      <c r="C9" s="115" t="s">
        <v>148</v>
      </c>
      <c r="D9" s="132"/>
      <c r="E9" s="276" t="s">
        <v>241</v>
      </c>
      <c r="F9" s="308" t="s">
        <v>293</v>
      </c>
      <c r="G9" s="309"/>
      <c r="H9" s="309"/>
      <c r="I9" s="309"/>
      <c r="J9" s="309"/>
      <c r="K9" s="309"/>
      <c r="L9" s="309"/>
      <c r="M9" s="309"/>
      <c r="N9" s="309"/>
      <c r="O9" s="309"/>
      <c r="P9" s="309"/>
      <c r="Q9" s="309"/>
      <c r="R9" s="309"/>
      <c r="S9" s="309"/>
      <c r="T9" s="309"/>
      <c r="U9" s="309"/>
      <c r="V9" s="309"/>
      <c r="W9" s="309"/>
      <c r="X9" s="309"/>
      <c r="Y9" s="309"/>
      <c r="Z9" s="310"/>
      <c r="AA9" s="55"/>
      <c r="AC9" s="83"/>
      <c r="AD9" s="80">
        <v>4000</v>
      </c>
      <c r="AE9" s="89">
        <f>AD9/7</f>
        <v>571.42857142857144</v>
      </c>
      <c r="AF9" s="92">
        <f t="shared" ref="AF9" si="0">+AC9</f>
        <v>0</v>
      </c>
      <c r="AG9" s="37">
        <f>AD9+AF9</f>
        <v>4000</v>
      </c>
      <c r="AH9" s="56"/>
      <c r="AI9" s="62">
        <v>0</v>
      </c>
      <c r="AJ9" s="36">
        <f>AE9*AA9</f>
        <v>0</v>
      </c>
      <c r="AK9" s="37">
        <f>AH9+AI9+AJ9</f>
        <v>0</v>
      </c>
      <c r="AL9" s="38">
        <f>AG9-AK9</f>
        <v>4000</v>
      </c>
      <c r="AM9" s="57"/>
      <c r="AN9" s="61">
        <f>+AL9-AM9</f>
        <v>4000</v>
      </c>
      <c r="AO9" s="158"/>
      <c r="AP9" s="280"/>
    </row>
    <row r="10" spans="1:43" ht="15.75" customHeight="1" thickBot="1" x14ac:dyDescent="0.3">
      <c r="A10" s="307"/>
      <c r="B10" s="121" t="s">
        <v>184</v>
      </c>
      <c r="C10" s="122" t="s">
        <v>148</v>
      </c>
      <c r="D10" s="150">
        <v>45776</v>
      </c>
      <c r="E10" s="154" t="s">
        <v>256</v>
      </c>
      <c r="F10" s="180" t="s">
        <v>239</v>
      </c>
      <c r="G10" s="101">
        <v>0.91666666666666663</v>
      </c>
      <c r="H10" s="182">
        <v>0.91666666666666663</v>
      </c>
      <c r="I10" s="180">
        <v>0.29166666666666669</v>
      </c>
      <c r="J10" s="101">
        <v>0.70833333333333337</v>
      </c>
      <c r="K10" s="182">
        <v>0.66666666666666663</v>
      </c>
      <c r="L10" s="180">
        <v>0.29166666666666669</v>
      </c>
      <c r="M10" s="101">
        <v>0.70833333333333337</v>
      </c>
      <c r="N10" s="182">
        <v>0.66666666666666663</v>
      </c>
      <c r="O10" s="180">
        <v>0.29166666666666669</v>
      </c>
      <c r="P10" s="101">
        <v>0.70833333333333337</v>
      </c>
      <c r="Q10" s="182">
        <v>0.70833333333333337</v>
      </c>
      <c r="R10" s="180">
        <v>0.29166666666666669</v>
      </c>
      <c r="S10" s="101">
        <v>0.70833333333333337</v>
      </c>
      <c r="T10" s="182">
        <v>0.91666666666666663</v>
      </c>
      <c r="U10" s="179">
        <v>0.29166666666666669</v>
      </c>
      <c r="V10" s="11">
        <v>0.70833333333333337</v>
      </c>
      <c r="W10" s="181">
        <v>0.91666666666666663</v>
      </c>
      <c r="X10" s="179">
        <v>0.29166666666666669</v>
      </c>
      <c r="Y10" s="11">
        <v>0.70833333333333337</v>
      </c>
      <c r="Z10" s="181">
        <v>0.91666666666666663</v>
      </c>
      <c r="AA10" s="135"/>
      <c r="AC10" s="175">
        <f>570*5</f>
        <v>2850</v>
      </c>
      <c r="AD10" s="176">
        <v>4000</v>
      </c>
      <c r="AE10" s="94">
        <f>AD10/7</f>
        <v>571.42857142857144</v>
      </c>
      <c r="AF10" s="126">
        <f>+AC10</f>
        <v>2850</v>
      </c>
      <c r="AG10" s="95">
        <f>AD10+AF10</f>
        <v>6850</v>
      </c>
      <c r="AH10" s="127"/>
      <c r="AI10" s="100">
        <v>0</v>
      </c>
      <c r="AJ10" s="128">
        <f>AE10*AA10</f>
        <v>0</v>
      </c>
      <c r="AK10" s="95">
        <f>AH10+AI10+AJ10</f>
        <v>0</v>
      </c>
      <c r="AL10" s="96">
        <f>AG10-AK10</f>
        <v>6850</v>
      </c>
      <c r="AM10" s="97"/>
      <c r="AN10" s="129">
        <f>+AL10-AM10</f>
        <v>6850</v>
      </c>
      <c r="AO10" s="159"/>
      <c r="AP10" s="281" t="s">
        <v>296</v>
      </c>
    </row>
    <row r="11" spans="1:43" ht="15.75" thickBot="1" x14ac:dyDescent="0.3">
      <c r="AC11" s="277">
        <f>SUM(AC6:AC10)</f>
        <v>7090</v>
      </c>
      <c r="AD11" s="278">
        <f>SUM(AD6:AD10)</f>
        <v>21000</v>
      </c>
      <c r="AN11" s="130">
        <f>SUM(AN6:AN10)</f>
        <v>14842.47</v>
      </c>
    </row>
    <row r="16" spans="1:43" x14ac:dyDescent="0.25">
      <c r="F16" s="72"/>
      <c r="AB16" s="16"/>
      <c r="AC16" s="16"/>
      <c r="AP16" s="16"/>
    </row>
    <row r="17" spans="6:6" x14ac:dyDescent="0.25">
      <c r="F17" s="72"/>
    </row>
  </sheetData>
  <mergeCells count="19">
    <mergeCell ref="R4:T4"/>
    <mergeCell ref="F9:Z9"/>
    <mergeCell ref="U4:W4"/>
    <mergeCell ref="B1:E4"/>
    <mergeCell ref="F1:AA2"/>
    <mergeCell ref="F3:H3"/>
    <mergeCell ref="I3:K3"/>
    <mergeCell ref="L3:N3"/>
    <mergeCell ref="O3:Q3"/>
    <mergeCell ref="R3:T3"/>
    <mergeCell ref="U3:W3"/>
    <mergeCell ref="X3:Z3"/>
    <mergeCell ref="AA3:AA5"/>
    <mergeCell ref="X4:Z4"/>
    <mergeCell ref="F4:H4"/>
    <mergeCell ref="I4:K4"/>
    <mergeCell ref="L4:N4"/>
    <mergeCell ref="A6:A10"/>
    <mergeCell ref="O4:Q4"/>
  </mergeCells>
  <conditionalFormatting sqref="E1:E5 E7:E9 E11:E1048576">
    <cfRule type="duplicateValues" dxfId="3" priority="4"/>
  </conditionalFormatting>
  <conditionalFormatting sqref="E6">
    <cfRule type="duplicateValues" dxfId="2" priority="2"/>
  </conditionalFormatting>
  <conditionalFormatting sqref="E10">
    <cfRule type="duplicateValues" dxfId="1" priority="1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1</vt:i4>
      </vt:variant>
    </vt:vector>
  </HeadingPairs>
  <TitlesOfParts>
    <vt:vector size="11" baseType="lpstr">
      <vt:lpstr>Hoja6</vt:lpstr>
      <vt:lpstr>Hoja5</vt:lpstr>
      <vt:lpstr>Hoja3</vt:lpstr>
      <vt:lpstr>Hoja4</vt:lpstr>
      <vt:lpstr>Hoja1</vt:lpstr>
      <vt:lpstr>Hoja2</vt:lpstr>
      <vt:lpstr>NOMINA PLANTA ECOSEPTIC</vt:lpstr>
      <vt:lpstr>HORAS EXTRAS</vt:lpstr>
      <vt:lpstr>NOMINA MTTO DE EDIFICIO CLARIOS</vt:lpstr>
      <vt:lpstr>NOMINA BARREDORAS CLARIOS</vt:lpstr>
      <vt:lpstr>'NOMINA BARREDORAS CLARIOS'!Área_de_impresión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Rodriguez</dc:creator>
  <cp:lastModifiedBy>LuPiTa CrUz</cp:lastModifiedBy>
  <cp:lastPrinted>2025-05-13T23:01:42Z</cp:lastPrinted>
  <dcterms:created xsi:type="dcterms:W3CDTF">2025-01-09T15:42:43Z</dcterms:created>
  <dcterms:modified xsi:type="dcterms:W3CDTF">2025-07-12T01:22:28Z</dcterms:modified>
</cp:coreProperties>
</file>