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Rodriguez\AppData\Local\Microsoft\Windows\INetCache\Content.Outlook\O2VYEHIM\"/>
    </mc:Choice>
  </mc:AlternateContent>
  <xr:revisionPtr revIDLastSave="0" documentId="13_ncr:1_{0B53AF8C-7BD3-413F-BDEE-408ACEE1A933}" xr6:coauthVersionLast="47" xr6:coauthVersionMax="47" xr10:uidLastSave="{00000000-0000-0000-0000-000000000000}"/>
  <bookViews>
    <workbookView xWindow="-60" yWindow="-60" windowWidth="28920" windowHeight="15720" firstSheet="10" activeTab="10" xr2:uid="{E47F3DF5-B2DB-40C4-9F31-26BEA623FD50}"/>
  </bookViews>
  <sheets>
    <sheet name="01 AL 15 ENE 2025" sheetId="1" state="hidden" r:id="rId1"/>
    <sheet name="Hoja1" sheetId="3" state="hidden" r:id="rId2"/>
    <sheet name="Hoja2" sheetId="4" state="hidden" r:id="rId3"/>
    <sheet name="Hoja3" sheetId="5" state="hidden" r:id="rId4"/>
    <sheet name="Hoja4" sheetId="6" state="hidden" r:id="rId5"/>
    <sheet name="Hoja5" sheetId="7" state="hidden" r:id="rId6"/>
    <sheet name="Hoja7" sheetId="9" state="hidden" r:id="rId7"/>
    <sheet name="Hoja8" sheetId="12" state="hidden" r:id="rId8"/>
    <sheet name="01 al 15 de mayo 2025" sheetId="14" state="hidden" r:id="rId9"/>
    <sheet name="Hoja10" sheetId="15" state="hidden" r:id="rId10"/>
    <sheet name="01 al 12 de junio 2025" sheetId="16" r:id="rId11"/>
    <sheet name="EXTRAS" sheetId="2" r:id="rId12"/>
    <sheet name="Hoja6" sheetId="13" state="hidden" r:id="rId13"/>
  </sheets>
  <definedNames>
    <definedName name="_xlnm.Print_Area" localSheetId="11">EXTRAS!$B$4:$F$12</definedName>
    <definedName name="_xlnm.Print_Area" localSheetId="1">Hoja1!$A$5:$AM$19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9" i="16" l="1"/>
  <c r="AW21" i="16" s="1"/>
  <c r="AX38" i="16"/>
  <c r="AV41" i="16"/>
  <c r="AV38" i="16"/>
  <c r="AV37" i="16"/>
  <c r="AX21" i="16"/>
  <c r="AR21" i="16"/>
  <c r="AS21" i="16"/>
  <c r="AV21" i="16"/>
  <c r="AU21" i="16"/>
  <c r="AT21" i="16"/>
  <c r="AT20" i="16"/>
  <c r="AU20" i="16" s="1"/>
  <c r="AX20" i="16" s="1"/>
  <c r="AV12" i="16"/>
  <c r="AV8" i="16"/>
  <c r="AQ21" i="16"/>
  <c r="AP21" i="16"/>
  <c r="AO21" i="16"/>
  <c r="AP20" i="16"/>
  <c r="AS20" i="16"/>
  <c r="F13" i="2"/>
  <c r="AV17" i="16"/>
  <c r="AV16" i="16"/>
  <c r="AV10" i="16"/>
  <c r="AV7" i="16" l="1"/>
  <c r="F33" i="16" l="1"/>
  <c r="E12" i="2" l="1"/>
  <c r="F11" i="2" s="1"/>
  <c r="F7" i="2"/>
  <c r="AP19" i="16" l="1"/>
  <c r="AS19" i="16" s="1"/>
  <c r="AT19" i="16" s="1"/>
  <c r="AP18" i="16"/>
  <c r="AS18" i="16" s="1"/>
  <c r="AT18" i="16" s="1"/>
  <c r="AU18" i="16" s="1"/>
  <c r="AX18" i="16" s="1"/>
  <c r="AP17" i="16"/>
  <c r="AS17" i="16" s="1"/>
  <c r="AT17" i="16" s="1"/>
  <c r="AU17" i="16" s="1"/>
  <c r="AX17" i="16" s="1"/>
  <c r="AP16" i="16"/>
  <c r="AS16" i="16" s="1"/>
  <c r="AT16" i="16" s="1"/>
  <c r="AU16" i="16" s="1"/>
  <c r="AX16" i="16" s="1"/>
  <c r="AP15" i="16"/>
  <c r="AS15" i="16" s="1"/>
  <c r="AT15" i="16" s="1"/>
  <c r="AU15" i="16" s="1"/>
  <c r="AX15" i="16" s="1"/>
  <c r="AP14" i="16"/>
  <c r="AS14" i="16" s="1"/>
  <c r="AT14" i="16" s="1"/>
  <c r="AU14" i="16" s="1"/>
  <c r="AX14" i="16" s="1"/>
  <c r="AP13" i="16"/>
  <c r="AS13" i="16" s="1"/>
  <c r="AT13" i="16" s="1"/>
  <c r="AU13" i="16" s="1"/>
  <c r="AX13" i="16" s="1"/>
  <c r="AP12" i="16"/>
  <c r="AS12" i="16" s="1"/>
  <c r="AT12" i="16" s="1"/>
  <c r="AU12" i="16" s="1"/>
  <c r="AX12" i="16" s="1"/>
  <c r="AP11" i="16"/>
  <c r="AS11" i="16" s="1"/>
  <c r="AT11" i="16" s="1"/>
  <c r="AU11" i="16" s="1"/>
  <c r="AX11" i="16" s="1"/>
  <c r="AP10" i="16"/>
  <c r="AS10" i="16" s="1"/>
  <c r="AT10" i="16" s="1"/>
  <c r="AU10" i="16" s="1"/>
  <c r="AX10" i="16" s="1"/>
  <c r="AP9" i="16"/>
  <c r="AS9" i="16" s="1"/>
  <c r="AT9" i="16" s="1"/>
  <c r="AU9" i="16" s="1"/>
  <c r="AX9" i="16" s="1"/>
  <c r="AP8" i="16"/>
  <c r="AS8" i="16" s="1"/>
  <c r="AT8" i="16" s="1"/>
  <c r="AP7" i="16"/>
  <c r="AS7" i="16" s="1"/>
  <c r="AT7" i="16" s="1"/>
  <c r="AU7" i="16" s="1"/>
  <c r="AX7" i="16" s="1"/>
  <c r="F5" i="2"/>
  <c r="AU8" i="16" l="1"/>
  <c r="AX8" i="16" s="1"/>
  <c r="AU19" i="16"/>
  <c r="AX19" i="16" s="1"/>
  <c r="AP8" i="14"/>
  <c r="C25" i="2"/>
  <c r="AP20" i="14"/>
  <c r="AO20" i="14"/>
  <c r="AS20" i="14" s="1"/>
  <c r="AT20" i="14" s="1"/>
  <c r="AP11" i="14"/>
  <c r="AV21" i="14"/>
  <c r="AP19" i="14"/>
  <c r="AO19" i="14"/>
  <c r="AS19" i="14" s="1"/>
  <c r="AT19" i="14" s="1"/>
  <c r="AP18" i="14"/>
  <c r="AO18" i="14"/>
  <c r="AS18" i="14" s="1"/>
  <c r="AT18" i="14" s="1"/>
  <c r="AP17" i="14"/>
  <c r="AO17" i="14"/>
  <c r="AS17" i="14" s="1"/>
  <c r="AT17" i="14" s="1"/>
  <c r="AP16" i="14"/>
  <c r="AO16" i="14"/>
  <c r="AS16" i="14" s="1"/>
  <c r="AT16" i="14" s="1"/>
  <c r="AP15" i="14"/>
  <c r="AO15" i="14"/>
  <c r="AS15" i="14" s="1"/>
  <c r="AT15" i="14" s="1"/>
  <c r="AP14" i="14"/>
  <c r="AO14" i="14"/>
  <c r="AS14" i="14" s="1"/>
  <c r="AT14" i="14" s="1"/>
  <c r="AP13" i="14"/>
  <c r="AO13" i="14"/>
  <c r="AS13" i="14" s="1"/>
  <c r="AT13" i="14" s="1"/>
  <c r="AP12" i="14"/>
  <c r="AO12" i="14"/>
  <c r="AS12" i="14" s="1"/>
  <c r="AT12" i="14" s="1"/>
  <c r="AO11" i="14"/>
  <c r="AS11" i="14" s="1"/>
  <c r="AT11" i="14" s="1"/>
  <c r="AP10" i="14"/>
  <c r="AO10" i="14"/>
  <c r="AS10" i="14" s="1"/>
  <c r="AT10" i="14" s="1"/>
  <c r="AP9" i="14"/>
  <c r="AO9" i="14"/>
  <c r="AS9" i="14" s="1"/>
  <c r="AT9" i="14" s="1"/>
  <c r="AO8" i="14"/>
  <c r="AS8" i="14" s="1"/>
  <c r="AT8" i="14" s="1"/>
  <c r="AP7" i="14"/>
  <c r="AO7" i="14"/>
  <c r="AS7" i="14" s="1"/>
  <c r="AT7" i="14" s="1"/>
  <c r="AU20" i="14" l="1"/>
  <c r="AW20" i="14" s="1"/>
  <c r="AU13" i="14"/>
  <c r="AW13" i="14" s="1"/>
  <c r="AU18" i="14"/>
  <c r="AW18" i="14" s="1"/>
  <c r="AU9" i="14"/>
  <c r="AW9" i="14" s="1"/>
  <c r="AU14" i="14"/>
  <c r="AW14" i="14" s="1"/>
  <c r="AU7" i="14"/>
  <c r="AW7" i="14" s="1"/>
  <c r="AU17" i="14"/>
  <c r="AW17" i="14" s="1"/>
  <c r="AU10" i="14"/>
  <c r="AW10" i="14" s="1"/>
  <c r="AU11" i="14"/>
  <c r="AW11" i="14" s="1"/>
  <c r="AU12" i="14"/>
  <c r="AW12" i="14" s="1"/>
  <c r="AU15" i="14"/>
  <c r="AW15" i="14" s="1"/>
  <c r="AU8" i="14"/>
  <c r="AW8" i="14" s="1"/>
  <c r="AU16" i="14"/>
  <c r="AW16" i="14" s="1"/>
  <c r="AU19" i="14"/>
  <c r="AW19" i="14" s="1"/>
  <c r="AW21" i="14" l="1"/>
  <c r="AU21" i="14"/>
  <c r="F20" i="13" l="1"/>
  <c r="F19" i="13"/>
  <c r="AU20" i="12" l="1"/>
  <c r="AK8" i="12"/>
  <c r="AO8" i="12" s="1"/>
  <c r="AO19" i="12"/>
  <c r="AO18" i="12"/>
  <c r="AO17" i="12"/>
  <c r="AO16" i="12"/>
  <c r="AO15" i="12"/>
  <c r="AO14" i="12"/>
  <c r="AO13" i="12"/>
  <c r="AO12" i="12"/>
  <c r="AO11" i="12"/>
  <c r="AO10" i="12"/>
  <c r="AO9" i="12"/>
  <c r="AO7" i="12"/>
  <c r="AN19" i="12"/>
  <c r="AR19" i="12" s="1"/>
  <c r="AN18" i="12"/>
  <c r="AR18" i="12" s="1"/>
  <c r="AN17" i="12"/>
  <c r="AR17" i="12" s="1"/>
  <c r="AN16" i="12"/>
  <c r="AR16" i="12" s="1"/>
  <c r="AN15" i="12"/>
  <c r="AR15" i="12" s="1"/>
  <c r="AN14" i="12"/>
  <c r="AR14" i="12" s="1"/>
  <c r="AN13" i="12"/>
  <c r="AR13" i="12" s="1"/>
  <c r="AN12" i="12"/>
  <c r="AR12" i="12" s="1"/>
  <c r="AN11" i="12"/>
  <c r="AR11" i="12" s="1"/>
  <c r="AN10" i="12"/>
  <c r="AR10" i="12" s="1"/>
  <c r="AN9" i="12"/>
  <c r="AR9" i="12" s="1"/>
  <c r="AN7" i="12"/>
  <c r="AR7" i="12" s="1"/>
  <c r="AN8" i="12"/>
  <c r="AR8" i="12" s="1"/>
  <c r="AS8" i="12" s="1"/>
  <c r="AS19" i="12" l="1"/>
  <c r="AS18" i="12"/>
  <c r="AS17" i="12"/>
  <c r="AS16" i="12"/>
  <c r="AS15" i="12"/>
  <c r="AS14" i="12"/>
  <c r="AS13" i="12"/>
  <c r="AS12" i="12"/>
  <c r="AS11" i="12"/>
  <c r="AS10" i="12"/>
  <c r="AS9" i="12"/>
  <c r="AS7" i="12"/>
  <c r="AT12" i="12" l="1"/>
  <c r="AV12" i="12" s="1"/>
  <c r="AT14" i="12"/>
  <c r="AT18" i="12"/>
  <c r="AV18" i="12" s="1"/>
  <c r="AT10" i="12"/>
  <c r="AV10" i="12" s="1"/>
  <c r="AT13" i="12"/>
  <c r="AV13" i="12" s="1"/>
  <c r="AT15" i="12"/>
  <c r="AV15" i="12" s="1"/>
  <c r="AT19" i="12"/>
  <c r="AV19" i="12" s="1"/>
  <c r="AT8" i="12"/>
  <c r="AT11" i="12"/>
  <c r="AV11" i="12" s="1"/>
  <c r="AT16" i="12"/>
  <c r="AV16" i="12" s="1"/>
  <c r="AT7" i="12"/>
  <c r="AV7" i="12" s="1"/>
  <c r="AT17" i="12"/>
  <c r="AV17" i="12" s="1"/>
  <c r="AV14" i="12" l="1"/>
  <c r="AV8" i="12"/>
  <c r="AV20" i="12" s="1"/>
  <c r="AT9" i="12"/>
  <c r="AV9" i="12" s="1"/>
  <c r="AT20" i="12" l="1"/>
  <c r="U18" i="1"/>
  <c r="U17" i="1"/>
  <c r="U16" i="1"/>
  <c r="U14" i="1"/>
  <c r="U13" i="1"/>
  <c r="U12" i="1"/>
  <c r="U11" i="1"/>
  <c r="U9" i="1"/>
</calcChain>
</file>

<file path=xl/sharedStrings.xml><?xml version="1.0" encoding="utf-8"?>
<sst xmlns="http://schemas.openxmlformats.org/spreadsheetml/2006/main" count="1980" uniqueCount="235">
  <si>
    <t>Centro de Costo</t>
  </si>
  <si>
    <t>No. De Empleado</t>
  </si>
  <si>
    <t>Nombre del empleado</t>
  </si>
  <si>
    <t>RETARDOS ACUMULADOS</t>
  </si>
  <si>
    <t>FALTAS</t>
  </si>
  <si>
    <t>Comentarios</t>
  </si>
  <si>
    <t>ENTRADA</t>
  </si>
  <si>
    <t>SALIDA</t>
  </si>
  <si>
    <t>Mantenimiento</t>
  </si>
  <si>
    <t>Erik Michael Munguía Martínez</t>
  </si>
  <si>
    <t>ASUETO</t>
  </si>
  <si>
    <t>DOMINGO</t>
  </si>
  <si>
    <t>Operaciones</t>
  </si>
  <si>
    <t>José Luis Palma Montejo</t>
  </si>
  <si>
    <t>Ventas</t>
  </si>
  <si>
    <t>Luis Castillo Zapata</t>
  </si>
  <si>
    <t>Jose Juan Gutierrez Barradas</t>
  </si>
  <si>
    <t>Administración</t>
  </si>
  <si>
    <t>Jorge Alberto Ramírez Zariñán</t>
  </si>
  <si>
    <t>Luis Alfredo Palacios Uscanga</t>
  </si>
  <si>
    <t xml:space="preserve">Ana Laura Enriquez Romero </t>
  </si>
  <si>
    <t>Nancy Medina Arguelles</t>
  </si>
  <si>
    <t>Almacen</t>
  </si>
  <si>
    <t>Gabriel Serrano Flores</t>
  </si>
  <si>
    <t>Facturación</t>
  </si>
  <si>
    <t>Ivan Cuellar Quilantan</t>
  </si>
  <si>
    <t>Seguridad Industrial</t>
  </si>
  <si>
    <t>Orelia Guadalupe Robledo Silva</t>
  </si>
  <si>
    <t>Nestor Jesus Lopez Perez</t>
  </si>
  <si>
    <t>PENSION ALIMENTICIA</t>
  </si>
  <si>
    <t>ALIS DENNISE NAVA TORRES</t>
  </si>
  <si>
    <t>01 AL 15 DE ENERO 2025</t>
  </si>
  <si>
    <t>PERSONAL</t>
  </si>
  <si>
    <t>FECHA</t>
  </si>
  <si>
    <t>SERVICIO</t>
  </si>
  <si>
    <t>IMPORTE</t>
  </si>
  <si>
    <t>TOTAL ACUMULADO</t>
  </si>
  <si>
    <t>JOSE JUAN GUTIERREZ BARRADAS</t>
  </si>
  <si>
    <t>EXTRA DE $2900 PESOS POR APOYO EN SERVICIO DE LITTECRETE, BOKADOS, TEC DE MTY, SERVICIO CLARIOS EN DOMINGO Y LUNES</t>
  </si>
  <si>
    <t>VACACIONES</t>
  </si>
  <si>
    <t>FALTA</t>
  </si>
  <si>
    <t>Elena Martinez de la Cruz</t>
  </si>
  <si>
    <t>16 AL 31 DE ENERO 2025</t>
  </si>
  <si>
    <t>EXTRA DE $1500 POR TRABAJO EL DOMINGO 19 DE ENERO</t>
  </si>
  <si>
    <t>VACANTE</t>
  </si>
  <si>
    <t>FECHA DE INGRESO 23 DE ENERO</t>
  </si>
  <si>
    <t>EXTRA DE $4200 POR TRABAJO EL DOMINGO 19 Y 26 DE ENERO Y EXTRAS DE SERVICIO COCACOLA Y $2000 CADA FIN DE MES</t>
  </si>
  <si>
    <t>EXTRA DE $700 POR APOYO EN SERVICIO CLARIOS</t>
  </si>
  <si>
    <t>TECNO MAIZ</t>
  </si>
  <si>
    <t>COCACOLA</t>
  </si>
  <si>
    <t>EXTRA $2,900 POR APOYO EN SERVICIOS A OPERACIONES</t>
  </si>
  <si>
    <t>EXTRA $2,550 POR APOYO EN SERVICIOS A OPERACIONES</t>
  </si>
  <si>
    <t>EXTRA $1850 POR APOYO EN SERVICIOS A OPERACIONES y 2,000 CADA FIN DE MES</t>
  </si>
  <si>
    <t>EXTRA $2,100 (BONO POR CONTRATACIÓN)</t>
  </si>
  <si>
    <t>PTE 1 HRA</t>
  </si>
  <si>
    <t>PTE 3 HRAS</t>
  </si>
  <si>
    <t>ENVIO DE CORREOS</t>
  </si>
  <si>
    <t>Supervisor</t>
  </si>
  <si>
    <t>Antonio Rosales Cruz</t>
  </si>
  <si>
    <t>01 AL 15 DE FEBRERO 2025</t>
  </si>
  <si>
    <t>EXTRA DE $3000 POR TRABAJO EL DOMINGO 02 Y 26 DE FEBRERO</t>
  </si>
  <si>
    <t>EXTRA $1,050 (BONO POR CONTRATACIÓN)</t>
  </si>
  <si>
    <t>EXTRA DE $3000 POR TRABAJO EL LUNES  03 Y DOMINGO 09 DE FEBRERO</t>
  </si>
  <si>
    <t>EXTRA DE $350 POR APOYO A OPERACIONES</t>
  </si>
  <si>
    <t>EXTRA DE $1050 POR APOYO A OPERACIONES</t>
  </si>
  <si>
    <t>FECHA DE INGRESO 13 DE FEBRERO</t>
  </si>
  <si>
    <t>16 AL 28 DE FEBRERO 2025</t>
  </si>
  <si>
    <t>EXTRA DE $2000 BONO C/FIN DE MES</t>
  </si>
  <si>
    <t>EXTRA DE $1000 BONO QUINCENAL Y EXTRA DE $700 POR APOYO A OPERACIONES</t>
  </si>
  <si>
    <t>RENUNCIA VOLUNTARIA</t>
  </si>
  <si>
    <t>BAJA</t>
  </si>
  <si>
    <t>EXTRA $3000 POR TRABAJO 2 DOMINGOS</t>
  </si>
  <si>
    <t>EXTRA DE $1500 POR TRABAJO EL DOMINGO 16 DE FEBRERO Y  $2000 BONO C/FIN DE MES</t>
  </si>
  <si>
    <t>01 AL 15 DE MARZO 2025</t>
  </si>
  <si>
    <t>3HRS</t>
  </si>
  <si>
    <t>ELENA</t>
  </si>
  <si>
    <t>EXTRA POR TRABAJO 2 DOMINGOS $3300</t>
  </si>
  <si>
    <t>EXTRA DE $1150 POR APOYO A OPERACIONES</t>
  </si>
  <si>
    <t>EXTRA DE $1000 BONO QUINCENAL Y EXTRA DE $4050 POR APOYO A OPERACIONES</t>
  </si>
  <si>
    <t>EXTRA $1050 (BONO POR CONTRATACIÓN)</t>
  </si>
  <si>
    <t>16 AL 31 DE MARZO 2025</t>
  </si>
  <si>
    <t>BONO POR CONTRATACIÓN $525</t>
  </si>
  <si>
    <t>x</t>
  </si>
  <si>
    <t>EXTRA DE $3,700 POR TRABAJO EN DOMINGO 16 Y 23 DE MARZO</t>
  </si>
  <si>
    <t>PUESTO</t>
  </si>
  <si>
    <t>NOMBRE DEL EMPLEADO</t>
  </si>
  <si>
    <t>EXTRA $1500 POR TRABAJO EN DOMINGO 23 Y $2,000 CADA FIN DE MES</t>
  </si>
  <si>
    <t>TIENE PRESTAMO PERSONAL</t>
  </si>
  <si>
    <t>EXTRA $2564 POR APOYO EN SERVICIOS DE OPERACIONES MAS $2,000 CADA FIN DE MES</t>
  </si>
  <si>
    <t>EXTRA DE $4,000 POR APOYO EN SERVICIOS Y  $1000 BONO QUINCENAL</t>
  </si>
  <si>
    <t>EXTRA DE $2,300 POR APOYO EN SERVICIOS DE OPERACIONES</t>
  </si>
  <si>
    <t>EXTRA DE $3714 POR TRABAJO EN DOMINGO Y LUNES FESTIVO</t>
  </si>
  <si>
    <t>Reclutamiento</t>
  </si>
  <si>
    <t>Kevin Alexis Alfaro Castro</t>
  </si>
  <si>
    <t>Martha Josefina Mendoza Mayo</t>
  </si>
  <si>
    <t>01 AL 15 DE ABRIL 2025</t>
  </si>
  <si>
    <t>FECHA DE INGRESO 08 DE ABRIL</t>
  </si>
  <si>
    <t>BONO DE CONTRATACION</t>
  </si>
  <si>
    <t>BONO POR CONTRATACIÓN $875</t>
  </si>
  <si>
    <t>EXTRA DE $700 POR APOYO EN SERVICIOS Y  $1000 BONO QUINCENAL</t>
  </si>
  <si>
    <t>EXTRA DE $800 POR APOYO EN SERVICIOS DE OPERACIONES, DESCONTAR $1,376.89 POR SOLICITUD DE C.P. LOURDES</t>
  </si>
  <si>
    <t>EXTRA DE $3000 POR TRABAJO EN DOMINGO 06 Y 13 DE ABRIL</t>
  </si>
  <si>
    <t>EXTRA DE $4100 POR TRABAJO EN DOMINGO 06 DE ABRIL Y 11 HRS EXTRA</t>
  </si>
  <si>
    <t>EXTRA DE $800 POR HRS EXTRA</t>
  </si>
  <si>
    <t>EXTRA $2800 HRS EXTRA Y DESCUENTO 1 DE 2 POR $2000 (TOTAL DE PRESTAMO $4000)</t>
  </si>
  <si>
    <t>16 AL 30 DE ABRIL 2025</t>
  </si>
  <si>
    <t>Victor Jhovany Aguilar Cruz</t>
  </si>
  <si>
    <t>DESCANSO DE SEMANA SANTA</t>
  </si>
  <si>
    <t>??????</t>
  </si>
  <si>
    <t>ORE</t>
  </si>
  <si>
    <t>EXTRA DE $4200 POR TRABAJO EN DOMINGO 20 Y 27 DE ABRIL Y 12 HRS EXTRA</t>
  </si>
  <si>
    <t>FECHA DE INGRESO 22 DE ABRIL</t>
  </si>
  <si>
    <t>EXTRAS</t>
  </si>
  <si>
    <t>EXTRA CADA FIN DE MES</t>
  </si>
  <si>
    <t>EXTRA POR TRABAJO EN DOMINGO 20 Y 27 DE ABRIL</t>
  </si>
  <si>
    <t>EXTRA POR APOYO EN SERVICIOS DE OPERACIONES (TRASLADO DE PERSONAL)</t>
  </si>
  <si>
    <t>BONO POR CONTRATACIÓN</t>
  </si>
  <si>
    <t>EXTRA BONO QUINCENAL</t>
  </si>
  <si>
    <t>(Se divide en $3000 POR TRABAJO EN DOMINGO 20 Y 27 DE ABRIL, EXTRA $2,000 CADA FIN DE MES Y $1,300 POR 13 HRS EXTRA)</t>
  </si>
  <si>
    <t>PRESTAMO PERSONAL DESC. 2 DE 2</t>
  </si>
  <si>
    <t>SUB TOTAL</t>
  </si>
  <si>
    <t>DESCUENTOS</t>
  </si>
  <si>
    <t>SUELDO SEMANAL</t>
  </si>
  <si>
    <t>SUELDO DIARO</t>
  </si>
  <si>
    <t>TOTAL INGRESOS</t>
  </si>
  <si>
    <t>IMSS</t>
  </si>
  <si>
    <t>INFONAVIT</t>
  </si>
  <si>
    <t>TOTAL DEDUCCIONES</t>
  </si>
  <si>
    <t>TOTAL A PAGAR</t>
  </si>
  <si>
    <t>OBSERVACIONES</t>
  </si>
  <si>
    <t>Total de nomina:</t>
  </si>
  <si>
    <t>DESCUENTO DE PENSION ALIMENTICIA</t>
  </si>
  <si>
    <t>JESUS DOMINGUEZ ROJAS</t>
  </si>
  <si>
    <t>MIGUEL ANGEL FUENTEVILLA GONZALEZ</t>
  </si>
  <si>
    <t>SALINA DE LA CRUZ - OAXACA</t>
  </si>
  <si>
    <t>OAXACA - MEXICO</t>
  </si>
  <si>
    <t>MEXICO - MONTERREY</t>
  </si>
  <si>
    <t>TOTAL</t>
  </si>
  <si>
    <t>JORGE ALBERTO DOMINGUEZ VAZQUEZ</t>
  </si>
  <si>
    <t>QUERETARO - MONTERREY</t>
  </si>
  <si>
    <t>CTA PARA REEMBOLSO</t>
  </si>
  <si>
    <t>4152 3140 8876 0056</t>
  </si>
  <si>
    <t>BANCOMER</t>
  </si>
  <si>
    <t>5204-1660-3157-5592</t>
  </si>
  <si>
    <t>BANAMEX</t>
  </si>
  <si>
    <t>BANCO</t>
  </si>
  <si>
    <t>4152-3140-6382-5452</t>
  </si>
  <si>
    <t>CONSIDERAR PAGO DE PRIMA VACACIONAL</t>
  </si>
  <si>
    <t>01 AL 15 DE MAYO 2025</t>
  </si>
  <si>
    <t>FECHA DE CONTRATACIÓN</t>
  </si>
  <si>
    <t>Número</t>
  </si>
  <si>
    <t>Nombre</t>
  </si>
  <si>
    <t>fecha</t>
  </si>
  <si>
    <t>hora</t>
  </si>
  <si>
    <t>ENTRADA / SALIDA</t>
  </si>
  <si>
    <t>Luispalacios 170</t>
  </si>
  <si>
    <t>Franciscolopez 190</t>
  </si>
  <si>
    <t>Erick M. Munguia</t>
  </si>
  <si>
    <t>Jose L. Palma</t>
  </si>
  <si>
    <t>Jose Torres</t>
  </si>
  <si>
    <t>Jose V. Mata</t>
  </si>
  <si>
    <t>Pedro  Maldonado</t>
  </si>
  <si>
    <t>Luis A. Castillo</t>
  </si>
  <si>
    <t>Jorge 47</t>
  </si>
  <si>
    <t>Orelia 52</t>
  </si>
  <si>
    <t>Homerorob 120</t>
  </si>
  <si>
    <t>Lauraenriq 125</t>
  </si>
  <si>
    <t>Santiago 139</t>
  </si>
  <si>
    <t>Nancy 142</t>
  </si>
  <si>
    <t>Ivan 159</t>
  </si>
  <si>
    <t>Robertodelrosal 168</t>
  </si>
  <si>
    <t>Carlos 175</t>
  </si>
  <si>
    <t>Elenamtz 177</t>
  </si>
  <si>
    <t>Franciscomuniz 180</t>
  </si>
  <si>
    <t>Josuetejeda 184</t>
  </si>
  <si>
    <t>Victorcardenas 185</t>
  </si>
  <si>
    <t>Ivanvaldez 186</t>
  </si>
  <si>
    <t>Adanmontalvo 188</t>
  </si>
  <si>
    <t>Osvaldohdz 191</t>
  </si>
  <si>
    <t>Diegordz 192</t>
  </si>
  <si>
    <t>Martha 193</t>
  </si>
  <si>
    <t>Josegtz 50</t>
  </si>
  <si>
    <t>María Guadalupe Cruz Uscanga</t>
  </si>
  <si>
    <t>PERMISO</t>
  </si>
  <si>
    <t>Horario</t>
  </si>
  <si>
    <t>7:00 - 18:00</t>
  </si>
  <si>
    <t>8:00 - 18:00</t>
  </si>
  <si>
    <t>9:00 - 18:00</t>
  </si>
  <si>
    <t>8:00 - 17:00</t>
  </si>
  <si>
    <t>7:00 - 17:00</t>
  </si>
  <si>
    <t>DESCUENTO 1 DE 3 (PRESTAMO PERSONAL SE PRESTARON $4000)</t>
  </si>
  <si>
    <t>??</t>
  </si>
  <si>
    <t>?</t>
  </si>
  <si>
    <t>BONO POR TRANSPORTE DE PERSONAL A PERSONAL DE CLARIOS</t>
  </si>
  <si>
    <t>HRS EXTRA SERVICIO GRAFTECH</t>
  </si>
  <si>
    <t>SUELDO QUINCENAL</t>
  </si>
  <si>
    <t>PAGO DE 2 DOMINGOS Y 4HRS EXTRA POR SERVICIO CLARIOS 06 Y 12 DE MAYO</t>
  </si>
  <si>
    <t>LUIS PALACIOS USCANGA</t>
  </si>
  <si>
    <t>APOYO A OPERACIONES $350 Y EXTRA $1000 BONO QUINCENAL</t>
  </si>
  <si>
    <t>EXTRA $350 EN CLARIOS, PAGO DE $2500 QUINCENAL 2 DE 20 / DOMINGO 11 DE MAYO</t>
  </si>
  <si>
    <t>TRASLADO DE PERSONAL CLARIOS</t>
  </si>
  <si>
    <t>FECHA DE INGRESO</t>
  </si>
  <si>
    <t>clarios</t>
  </si>
  <si>
    <t>PCM</t>
  </si>
  <si>
    <t>ALEN</t>
  </si>
  <si>
    <t>HRS EXTRA</t>
  </si>
  <si>
    <t>01 AL 12 DE JUNIO 2025</t>
  </si>
  <si>
    <t>EXTRA $2,000 C/FIN DE MES Y PAGO DE $2500 QUINCENAL 4 DE 20</t>
  </si>
  <si>
    <t>Ibarra Fernandez Carlos Patricio</t>
  </si>
  <si>
    <t>TEC</t>
  </si>
  <si>
    <t>DESCANSO</t>
  </si>
  <si>
    <t>VIAJE AGUASCALIENTES</t>
  </si>
  <si>
    <t>EXTRA POR TRABAJO 2 DOMINGOS</t>
  </si>
  <si>
    <t xml:space="preserve">EXTRA POR TRABAJO 2  DOMINGO, DESCUENTO 3 DE 3 (PRESTAMO PERSONAL SE PRESTARON $4000) </t>
  </si>
  <si>
    <t>2 VIAJES DE RIEGO AL TEC</t>
  </si>
  <si>
    <t>CERVECERIA</t>
  </si>
  <si>
    <t>ERIKMICHAEL MUNGUI MARTINEZ</t>
  </si>
  <si>
    <t xml:space="preserve"> VITRO SERVICIO RP</t>
  </si>
  <si>
    <t>VIAJE AGUASCALIENTES + BONO DE 500</t>
  </si>
  <si>
    <t>EXTRA POR TRABAJO 1 DOMINGOS, DESCUENTO POR FALTA DE EXTINTOR EN UNIDAD</t>
  </si>
  <si>
    <t>18:00:00 p. m.</t>
  </si>
  <si>
    <t>EXTRA POR APOYO A OPERACIONES EN SERVICIOS: CERVECERIA, VIAJE A AGUASCALIENTES</t>
  </si>
  <si>
    <t>TRASLADO DE PERSONAL EL 01 Y 08 DE JUNIO</t>
  </si>
  <si>
    <t>OPERADOR</t>
  </si>
  <si>
    <t>OMAR HERRERA VARGAS</t>
  </si>
  <si>
    <t>CARLOS GUSTAVO PAZ RUEDA</t>
  </si>
  <si>
    <t>AYUDANTE GENERAL</t>
  </si>
  <si>
    <t>DAGOBERTO GOMEZ</t>
  </si>
  <si>
    <t>LUIS ANGEL HERNANDEZ CORDOVA</t>
  </si>
  <si>
    <t>AYUDANTE</t>
  </si>
  <si>
    <t>IBARRA FRANCO ORLANDO</t>
  </si>
  <si>
    <t>BONO DE CONTRATACIÓN</t>
  </si>
  <si>
    <t>FECHA DE INGRESO 04 DE JUNIO</t>
  </si>
  <si>
    <t>15:15:10 p.m.</t>
  </si>
  <si>
    <t>DESCUENTO DE PENSION ALIMENTICIA y descuento de 3 hrs por salir temprano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</si>
</sst>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[$-80A]h:mm:ss\ AM/PM;@"/>
    <numFmt numFmtId="165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venir Next LT Pro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Avenir Next LT Pro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11"/>
      <color rgb="FFED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A3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000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5" borderId="8" xfId="0" applyNumberFormat="1" applyFont="1" applyFill="1" applyBorder="1" applyAlignment="1">
      <alignment horizontal="center" vertical="center"/>
    </xf>
    <xf numFmtId="14" fontId="5" fillId="4" borderId="9" xfId="0" applyNumberFormat="1" applyFont="1" applyFill="1" applyBorder="1" applyAlignment="1">
      <alignment horizontal="center" vertical="center"/>
    </xf>
    <xf numFmtId="14" fontId="5" fillId="4" borderId="10" xfId="0" applyNumberFormat="1" applyFont="1" applyFill="1" applyBorder="1" applyAlignment="1">
      <alignment horizontal="center" vertical="center"/>
    </xf>
    <xf numFmtId="20" fontId="5" fillId="4" borderId="11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14" fontId="5" fillId="5" borderId="12" xfId="0" applyNumberFormat="1" applyFont="1" applyFill="1" applyBorder="1" applyAlignment="1">
      <alignment horizontal="center" vertical="center"/>
    </xf>
    <xf numFmtId="14" fontId="5" fillId="5" borderId="13" xfId="0" applyNumberFormat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/>
    <xf numFmtId="164" fontId="10" fillId="0" borderId="19" xfId="0" applyNumberFormat="1" applyFont="1" applyBorder="1"/>
    <xf numFmtId="164" fontId="10" fillId="0" borderId="20" xfId="0" applyNumberFormat="1" applyFont="1" applyBorder="1"/>
    <xf numFmtId="0" fontId="10" fillId="0" borderId="16" xfId="0" applyFont="1" applyBorder="1" applyAlignment="1">
      <alignment horizontal="center"/>
    </xf>
    <xf numFmtId="0" fontId="12" fillId="8" borderId="16" xfId="0" applyFont="1" applyFill="1" applyBorder="1" applyAlignment="1">
      <alignment horizontal="center" vertical="center"/>
    </xf>
    <xf numFmtId="4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/>
    </xf>
    <xf numFmtId="0" fontId="9" fillId="6" borderId="23" xfId="0" applyFont="1" applyFill="1" applyBorder="1"/>
    <xf numFmtId="164" fontId="10" fillId="0" borderId="26" xfId="0" applyNumberFormat="1" applyFont="1" applyBorder="1"/>
    <xf numFmtId="164" fontId="10" fillId="0" borderId="27" xfId="0" applyNumberFormat="1" applyFont="1" applyBorder="1"/>
    <xf numFmtId="0" fontId="10" fillId="0" borderId="25" xfId="0" applyFont="1" applyBorder="1" applyAlignment="1">
      <alignment horizontal="center"/>
    </xf>
    <xf numFmtId="44" fontId="0" fillId="0" borderId="0" xfId="1" applyFont="1"/>
    <xf numFmtId="0" fontId="3" fillId="8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30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/>
    </xf>
    <xf numFmtId="0" fontId="9" fillId="6" borderId="33" xfId="0" applyFont="1" applyFill="1" applyBorder="1"/>
    <xf numFmtId="164" fontId="10" fillId="0" borderId="36" xfId="0" applyNumberFormat="1" applyFont="1" applyBorder="1"/>
    <xf numFmtId="164" fontId="10" fillId="0" borderId="35" xfId="0" applyNumberFormat="1" applyFont="1" applyBorder="1"/>
    <xf numFmtId="0" fontId="10" fillId="0" borderId="7" xfId="0" applyFont="1" applyBorder="1" applyAlignment="1">
      <alignment horizontal="center"/>
    </xf>
    <xf numFmtId="0" fontId="3" fillId="8" borderId="7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/>
    </xf>
    <xf numFmtId="20" fontId="0" fillId="0" borderId="0" xfId="0" applyNumberFormat="1"/>
    <xf numFmtId="164" fontId="10" fillId="0" borderId="22" xfId="0" applyNumberFormat="1" applyFont="1" applyBorder="1"/>
    <xf numFmtId="164" fontId="10" fillId="0" borderId="29" xfId="0" applyNumberFormat="1" applyFont="1" applyBorder="1"/>
    <xf numFmtId="164" fontId="10" fillId="0" borderId="21" xfId="0" applyNumberFormat="1" applyFont="1" applyBorder="1"/>
    <xf numFmtId="164" fontId="10" fillId="0" borderId="28" xfId="0" applyNumberFormat="1" applyFont="1" applyBorder="1"/>
    <xf numFmtId="164" fontId="10" fillId="0" borderId="42" xfId="0" applyNumberFormat="1" applyFont="1" applyBorder="1"/>
    <xf numFmtId="164" fontId="10" fillId="0" borderId="34" xfId="0" applyNumberFormat="1" applyFont="1" applyBorder="1"/>
    <xf numFmtId="164" fontId="10" fillId="4" borderId="29" xfId="0" applyNumberFormat="1" applyFont="1" applyFill="1" applyBorder="1"/>
    <xf numFmtId="164" fontId="10" fillId="4" borderId="26" xfId="0" applyNumberFormat="1" applyFont="1" applyFill="1" applyBorder="1"/>
    <xf numFmtId="0" fontId="9" fillId="6" borderId="30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/>
    </xf>
    <xf numFmtId="0" fontId="9" fillId="6" borderId="44" xfId="0" applyFont="1" applyFill="1" applyBorder="1"/>
    <xf numFmtId="164" fontId="10" fillId="0" borderId="0" xfId="0" applyNumberFormat="1" applyFont="1"/>
    <xf numFmtId="0" fontId="0" fillId="4" borderId="0" xfId="0" applyFill="1"/>
    <xf numFmtId="0" fontId="2" fillId="4" borderId="15" xfId="0" applyFont="1" applyFill="1" applyBorder="1" applyAlignment="1">
      <alignment horizontal="left"/>
    </xf>
    <xf numFmtId="164" fontId="10" fillId="4" borderId="19" xfId="0" applyNumberFormat="1" applyFont="1" applyFill="1" applyBorder="1"/>
    <xf numFmtId="164" fontId="10" fillId="4" borderId="21" xfId="0" applyNumberFormat="1" applyFont="1" applyFill="1" applyBorder="1"/>
    <xf numFmtId="0" fontId="2" fillId="3" borderId="39" xfId="0" applyFont="1" applyFill="1" applyBorder="1" applyAlignment="1">
      <alignment horizontal="center"/>
    </xf>
    <xf numFmtId="44" fontId="0" fillId="0" borderId="39" xfId="1" applyFont="1" applyBorder="1"/>
    <xf numFmtId="164" fontId="15" fillId="4" borderId="19" xfId="0" applyNumberFormat="1" applyFont="1" applyFill="1" applyBorder="1" applyAlignment="1">
      <alignment vertical="center"/>
    </xf>
    <xf numFmtId="164" fontId="14" fillId="4" borderId="20" xfId="0" applyNumberFormat="1" applyFont="1" applyFill="1" applyBorder="1" applyAlignment="1">
      <alignment vertical="center"/>
    </xf>
    <xf numFmtId="164" fontId="10" fillId="0" borderId="40" xfId="0" applyNumberFormat="1" applyFont="1" applyBorder="1"/>
    <xf numFmtId="164" fontId="10" fillId="0" borderId="45" xfId="0" applyNumberFormat="1" applyFont="1" applyBorder="1"/>
    <xf numFmtId="164" fontId="10" fillId="0" borderId="48" xfId="0" applyNumberFormat="1" applyFont="1" applyBorder="1"/>
    <xf numFmtId="164" fontId="10" fillId="0" borderId="49" xfId="0" applyNumberFormat="1" applyFont="1" applyBorder="1"/>
    <xf numFmtId="164" fontId="10" fillId="4" borderId="28" xfId="0" applyNumberFormat="1" applyFont="1" applyFill="1" applyBorder="1" applyAlignment="1">
      <alignment vertical="center"/>
    </xf>
    <xf numFmtId="0" fontId="17" fillId="0" borderId="0" xfId="0" applyFont="1" applyAlignment="1">
      <alignment horizontal="right"/>
    </xf>
    <xf numFmtId="164" fontId="15" fillId="4" borderId="28" xfId="0" applyNumberFormat="1" applyFont="1" applyFill="1" applyBorder="1" applyAlignment="1">
      <alignment vertical="center"/>
    </xf>
    <xf numFmtId="164" fontId="15" fillId="4" borderId="35" xfId="0" applyNumberFormat="1" applyFont="1" applyFill="1" applyBorder="1" applyAlignment="1">
      <alignment vertical="center"/>
    </xf>
    <xf numFmtId="164" fontId="15" fillId="4" borderId="29" xfId="0" applyNumberFormat="1" applyFont="1" applyFill="1" applyBorder="1" applyAlignment="1">
      <alignment vertical="center"/>
    </xf>
    <xf numFmtId="164" fontId="15" fillId="4" borderId="36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/>
    </xf>
    <xf numFmtId="0" fontId="0" fillId="6" borderId="39" xfId="0" applyFill="1" applyBorder="1"/>
    <xf numFmtId="0" fontId="2" fillId="3" borderId="39" xfId="0" applyFont="1" applyFill="1" applyBorder="1"/>
    <xf numFmtId="0" fontId="9" fillId="6" borderId="25" xfId="0" applyFont="1" applyFill="1" applyBorder="1"/>
    <xf numFmtId="0" fontId="9" fillId="6" borderId="25" xfId="0" applyFont="1" applyFill="1" applyBorder="1" applyAlignment="1">
      <alignment horizontal="left" vertical="center"/>
    </xf>
    <xf numFmtId="0" fontId="9" fillId="6" borderId="30" xfId="0" applyFont="1" applyFill="1" applyBorder="1"/>
    <xf numFmtId="0" fontId="9" fillId="6" borderId="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/>
    </xf>
    <xf numFmtId="0" fontId="9" fillId="6" borderId="7" xfId="0" applyFont="1" applyFill="1" applyBorder="1"/>
    <xf numFmtId="0" fontId="3" fillId="8" borderId="31" xfId="0" applyFont="1" applyFill="1" applyBorder="1" applyAlignment="1">
      <alignment horizontal="center" vertical="center"/>
    </xf>
    <xf numFmtId="164" fontId="10" fillId="4" borderId="28" xfId="0" applyNumberFormat="1" applyFont="1" applyFill="1" applyBorder="1"/>
    <xf numFmtId="164" fontId="10" fillId="0" borderId="55" xfId="0" applyNumberFormat="1" applyFont="1" applyBorder="1"/>
    <xf numFmtId="164" fontId="10" fillId="0" borderId="56" xfId="0" applyNumberFormat="1" applyFont="1" applyBorder="1"/>
    <xf numFmtId="164" fontId="10" fillId="0" borderId="57" xfId="0" applyNumberFormat="1" applyFont="1" applyBorder="1"/>
    <xf numFmtId="164" fontId="10" fillId="0" borderId="58" xfId="0" applyNumberFormat="1" applyFont="1" applyBorder="1"/>
    <xf numFmtId="0" fontId="10" fillId="0" borderId="1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164" fontId="10" fillId="7" borderId="29" xfId="0" applyNumberFormat="1" applyFont="1" applyFill="1" applyBorder="1"/>
    <xf numFmtId="164" fontId="10" fillId="7" borderId="27" xfId="0" applyNumberFormat="1" applyFont="1" applyFill="1" applyBorder="1"/>
    <xf numFmtId="164" fontId="10" fillId="7" borderId="28" xfId="0" applyNumberFormat="1" applyFont="1" applyFill="1" applyBorder="1"/>
    <xf numFmtId="164" fontId="10" fillId="7" borderId="26" xfId="0" applyNumberFormat="1" applyFont="1" applyFill="1" applyBorder="1"/>
    <xf numFmtId="14" fontId="5" fillId="5" borderId="61" xfId="0" applyNumberFormat="1" applyFont="1" applyFill="1" applyBorder="1" applyAlignment="1">
      <alignment horizontal="center" vertical="center"/>
    </xf>
    <xf numFmtId="14" fontId="5" fillId="4" borderId="62" xfId="0" applyNumberFormat="1" applyFont="1" applyFill="1" applyBorder="1" applyAlignment="1">
      <alignment horizontal="center" vertical="center"/>
    </xf>
    <xf numFmtId="14" fontId="5" fillId="4" borderId="63" xfId="0" applyNumberFormat="1" applyFont="1" applyFill="1" applyBorder="1" applyAlignment="1">
      <alignment horizontal="center" vertical="center"/>
    </xf>
    <xf numFmtId="20" fontId="5" fillId="4" borderId="60" xfId="0" applyNumberFormat="1" applyFont="1" applyFill="1" applyBorder="1" applyAlignment="1">
      <alignment horizontal="center" vertical="center"/>
    </xf>
    <xf numFmtId="14" fontId="5" fillId="5" borderId="59" xfId="0" applyNumberFormat="1" applyFont="1" applyFill="1" applyBorder="1" applyAlignment="1">
      <alignment horizontal="center" vertical="center"/>
    </xf>
    <xf numFmtId="14" fontId="5" fillId="4" borderId="59" xfId="0" applyNumberFormat="1" applyFont="1" applyFill="1" applyBorder="1" applyAlignment="1">
      <alignment horizontal="center" vertical="center"/>
    </xf>
    <xf numFmtId="14" fontId="5" fillId="5" borderId="64" xfId="0" applyNumberFormat="1" applyFont="1" applyFill="1" applyBorder="1" applyAlignment="1">
      <alignment horizontal="center" vertical="center"/>
    </xf>
    <xf numFmtId="14" fontId="5" fillId="5" borderId="65" xfId="0" applyNumberFormat="1" applyFont="1" applyFill="1" applyBorder="1" applyAlignment="1">
      <alignment horizontal="center" vertical="center"/>
    </xf>
    <xf numFmtId="20" fontId="0" fillId="0" borderId="0" xfId="1" applyNumberFormat="1" applyFont="1"/>
    <xf numFmtId="0" fontId="10" fillId="0" borderId="37" xfId="0" applyFont="1" applyBorder="1" applyAlignment="1">
      <alignment horizontal="center"/>
    </xf>
    <xf numFmtId="164" fontId="10" fillId="4" borderId="45" xfId="0" applyNumberFormat="1" applyFont="1" applyFill="1" applyBorder="1"/>
    <xf numFmtId="164" fontId="10" fillId="0" borderId="66" xfId="0" applyNumberFormat="1" applyFont="1" applyBorder="1"/>
    <xf numFmtId="164" fontId="10" fillId="0" borderId="62" xfId="0" applyNumberFormat="1" applyFont="1" applyBorder="1"/>
    <xf numFmtId="164" fontId="10" fillId="4" borderId="49" xfId="0" applyNumberFormat="1" applyFont="1" applyFill="1" applyBorder="1"/>
    <xf numFmtId="164" fontId="10" fillId="4" borderId="40" xfId="0" applyNumberFormat="1" applyFont="1" applyFill="1" applyBorder="1"/>
    <xf numFmtId="164" fontId="10" fillId="0" borderId="61" xfId="0" applyNumberFormat="1" applyFont="1" applyBorder="1"/>
    <xf numFmtId="164" fontId="10" fillId="4" borderId="48" xfId="0" applyNumberFormat="1" applyFont="1" applyFill="1" applyBorder="1"/>
    <xf numFmtId="0" fontId="0" fillId="0" borderId="0" xfId="0" applyAlignment="1">
      <alignment horizontal="right"/>
    </xf>
    <xf numFmtId="44" fontId="12" fillId="8" borderId="23" xfId="1" applyFont="1" applyFill="1" applyBorder="1" applyAlignment="1">
      <alignment horizontal="center" vertical="center"/>
    </xf>
    <xf numFmtId="0" fontId="0" fillId="0" borderId="25" xfId="0" applyBorder="1"/>
    <xf numFmtId="44" fontId="0" fillId="4" borderId="25" xfId="1" applyFont="1" applyFill="1" applyBorder="1"/>
    <xf numFmtId="44" fontId="0" fillId="0" borderId="24" xfId="1" applyFont="1" applyBorder="1"/>
    <xf numFmtId="44" fontId="2" fillId="0" borderId="24" xfId="1" applyFont="1" applyBorder="1"/>
    <xf numFmtId="44" fontId="0" fillId="0" borderId="50" xfId="1" applyFont="1" applyFill="1" applyBorder="1"/>
    <xf numFmtId="44" fontId="0" fillId="7" borderId="24" xfId="1" applyFont="1" applyFill="1" applyBorder="1"/>
    <xf numFmtId="44" fontId="0" fillId="0" borderId="24" xfId="1" applyFont="1" applyFill="1" applyBorder="1"/>
    <xf numFmtId="44" fontId="1" fillId="7" borderId="24" xfId="1" applyFont="1" applyFill="1" applyBorder="1" applyAlignment="1">
      <alignment horizontal="center" vertical="center"/>
    </xf>
    <xf numFmtId="44" fontId="0" fillId="4" borderId="50" xfId="1" applyFont="1" applyFill="1" applyBorder="1"/>
    <xf numFmtId="44" fontId="1" fillId="0" borderId="24" xfId="1" applyFont="1" applyBorder="1"/>
    <xf numFmtId="44" fontId="0" fillId="4" borderId="30" xfId="1" applyFont="1" applyFill="1" applyBorder="1"/>
    <xf numFmtId="44" fontId="0" fillId="0" borderId="43" xfId="1" applyFont="1" applyBorder="1"/>
    <xf numFmtId="44" fontId="2" fillId="0" borderId="43" xfId="1" applyFont="1" applyBorder="1"/>
    <xf numFmtId="44" fontId="0" fillId="0" borderId="52" xfId="1" applyFont="1" applyFill="1" applyBorder="1"/>
    <xf numFmtId="44" fontId="0" fillId="7" borderId="43" xfId="1" applyFont="1" applyFill="1" applyBorder="1"/>
    <xf numFmtId="44" fontId="0" fillId="0" borderId="43" xfId="1" applyFont="1" applyFill="1" applyBorder="1"/>
    <xf numFmtId="44" fontId="1" fillId="7" borderId="43" xfId="1" applyFont="1" applyFill="1" applyBorder="1" applyAlignment="1">
      <alignment horizontal="center" vertical="center"/>
    </xf>
    <xf numFmtId="0" fontId="0" fillId="9" borderId="14" xfId="0" applyFill="1" applyBorder="1"/>
    <xf numFmtId="0" fontId="0" fillId="9" borderId="37" xfId="0" applyFill="1" applyBorder="1"/>
    <xf numFmtId="0" fontId="0" fillId="9" borderId="15" xfId="0" applyFill="1" applyBorder="1"/>
    <xf numFmtId="0" fontId="7" fillId="5" borderId="14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165" fontId="7" fillId="13" borderId="62" xfId="0" applyNumberFormat="1" applyFont="1" applyFill="1" applyBorder="1"/>
    <xf numFmtId="165" fontId="0" fillId="0" borderId="0" xfId="0" applyNumberFormat="1"/>
    <xf numFmtId="44" fontId="20" fillId="0" borderId="30" xfId="1" applyFont="1" applyBorder="1"/>
    <xf numFmtId="44" fontId="0" fillId="4" borderId="52" xfId="1" applyFont="1" applyFill="1" applyBorder="1"/>
    <xf numFmtId="0" fontId="0" fillId="9" borderId="0" xfId="0" applyFill="1"/>
    <xf numFmtId="44" fontId="0" fillId="0" borderId="25" xfId="1" applyFont="1" applyFill="1" applyBorder="1"/>
    <xf numFmtId="44" fontId="0" fillId="0" borderId="30" xfId="1" applyFont="1" applyFill="1" applyBorder="1"/>
    <xf numFmtId="44" fontId="0" fillId="0" borderId="17" xfId="1" applyFont="1" applyBorder="1"/>
    <xf numFmtId="44" fontId="2" fillId="0" borderId="17" xfId="1" applyFont="1" applyBorder="1"/>
    <xf numFmtId="44" fontId="0" fillId="4" borderId="47" xfId="1" applyFont="1" applyFill="1" applyBorder="1"/>
    <xf numFmtId="44" fontId="20" fillId="0" borderId="16" xfId="1" applyFont="1" applyBorder="1"/>
    <xf numFmtId="44" fontId="0" fillId="7" borderId="17" xfId="1" applyFont="1" applyFill="1" applyBorder="1"/>
    <xf numFmtId="44" fontId="0" fillId="0" borderId="17" xfId="1" applyFont="1" applyFill="1" applyBorder="1"/>
    <xf numFmtId="44" fontId="1" fillId="7" borderId="17" xfId="1" applyFont="1" applyFill="1" applyBorder="1" applyAlignment="1">
      <alignment horizontal="center" vertical="center"/>
    </xf>
    <xf numFmtId="44" fontId="0" fillId="0" borderId="15" xfId="1" applyFont="1" applyBorder="1"/>
    <xf numFmtId="44" fontId="2" fillId="0" borderId="15" xfId="1" applyFont="1" applyBorder="1"/>
    <xf numFmtId="44" fontId="0" fillId="0" borderId="37" xfId="1" applyFont="1" applyFill="1" applyBorder="1"/>
    <xf numFmtId="44" fontId="20" fillId="0" borderId="7" xfId="1" applyFont="1" applyBorder="1"/>
    <xf numFmtId="44" fontId="0" fillId="7" borderId="15" xfId="1" applyFont="1" applyFill="1" applyBorder="1"/>
    <xf numFmtId="44" fontId="0" fillId="0" borderId="15" xfId="1" applyFont="1" applyFill="1" applyBorder="1"/>
    <xf numFmtId="44" fontId="1" fillId="7" borderId="15" xfId="1" applyFont="1" applyFill="1" applyBorder="1" applyAlignment="1">
      <alignment horizontal="center" vertical="center"/>
    </xf>
    <xf numFmtId="44" fontId="12" fillId="8" borderId="33" xfId="1" applyFont="1" applyFill="1" applyBorder="1" applyAlignment="1">
      <alignment horizontal="center" vertical="center"/>
    </xf>
    <xf numFmtId="44" fontId="0" fillId="0" borderId="16" xfId="1" applyFont="1" applyBorder="1"/>
    <xf numFmtId="44" fontId="0" fillId="0" borderId="30" xfId="1" applyFont="1" applyBorder="1"/>
    <xf numFmtId="44" fontId="0" fillId="0" borderId="7" xfId="1" applyFont="1" applyBorder="1"/>
    <xf numFmtId="0" fontId="12" fillId="8" borderId="30" xfId="0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165" fontId="3" fillId="0" borderId="16" xfId="0" applyNumberFormat="1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left" vertical="center" wrapText="1"/>
    </xf>
    <xf numFmtId="165" fontId="3" fillId="0" borderId="30" xfId="0" applyNumberFormat="1" applyFont="1" applyBorder="1" applyAlignment="1">
      <alignment horizontal="left" vertical="center" wrapText="1"/>
    </xf>
    <xf numFmtId="44" fontId="1" fillId="4" borderId="7" xfId="1" applyFont="1" applyFill="1" applyBorder="1"/>
    <xf numFmtId="0" fontId="2" fillId="0" borderId="0" xfId="0" applyFont="1" applyAlignment="1">
      <alignment horizontal="center" vertical="center" wrapText="1"/>
    </xf>
    <xf numFmtId="44" fontId="2" fillId="4" borderId="0" xfId="0" applyNumberFormat="1" applyFont="1" applyFill="1"/>
    <xf numFmtId="44" fontId="2" fillId="4" borderId="0" xfId="1" applyFont="1" applyFill="1"/>
    <xf numFmtId="165" fontId="3" fillId="4" borderId="25" xfId="0" applyNumberFormat="1" applyFont="1" applyFill="1" applyBorder="1" applyAlignment="1">
      <alignment horizontal="left" vertical="center" wrapText="1"/>
    </xf>
    <xf numFmtId="0" fontId="0" fillId="0" borderId="39" xfId="0" applyBorder="1" applyAlignment="1">
      <alignment horizontal="center"/>
    </xf>
    <xf numFmtId="14" fontId="0" fillId="0" borderId="39" xfId="0" applyNumberFormat="1" applyBorder="1" applyAlignment="1">
      <alignment horizontal="center"/>
    </xf>
    <xf numFmtId="49" fontId="22" fillId="14" borderId="67" xfId="0" applyNumberFormat="1" applyFont="1" applyFill="1" applyBorder="1" applyAlignment="1">
      <alignment horizontal="center" vertical="center"/>
    </xf>
    <xf numFmtId="0" fontId="22" fillId="15" borderId="67" xfId="0" applyFont="1" applyFill="1" applyBorder="1" applyAlignment="1">
      <alignment horizontal="left" vertical="center"/>
    </xf>
    <xf numFmtId="49" fontId="22" fillId="15" borderId="67" xfId="0" applyNumberFormat="1" applyFont="1" applyFill="1" applyBorder="1" applyAlignment="1">
      <alignment horizontal="left" vertical="center"/>
    </xf>
    <xf numFmtId="14" fontId="22" fillId="15" borderId="67" xfId="0" applyNumberFormat="1" applyFont="1" applyFill="1" applyBorder="1" applyAlignment="1">
      <alignment horizontal="left" vertical="center"/>
    </xf>
    <xf numFmtId="19" fontId="22" fillId="15" borderId="67" xfId="0" applyNumberFormat="1" applyFont="1" applyFill="1" applyBorder="1" applyAlignment="1">
      <alignment horizontal="left" vertical="center"/>
    </xf>
    <xf numFmtId="49" fontId="23" fillId="7" borderId="67" xfId="0" applyNumberFormat="1" applyFont="1" applyFill="1" applyBorder="1" applyAlignment="1">
      <alignment horizontal="center" vertical="center"/>
    </xf>
    <xf numFmtId="49" fontId="23" fillId="15" borderId="67" xfId="0" applyNumberFormat="1" applyFont="1" applyFill="1" applyBorder="1" applyAlignment="1">
      <alignment horizontal="center" vertical="center"/>
    </xf>
    <xf numFmtId="164" fontId="10" fillId="4" borderId="38" xfId="0" applyNumberFormat="1" applyFont="1" applyFill="1" applyBorder="1"/>
    <xf numFmtId="164" fontId="10" fillId="4" borderId="44" xfId="0" applyNumberFormat="1" applyFont="1" applyFill="1" applyBorder="1"/>
    <xf numFmtId="0" fontId="2" fillId="4" borderId="37" xfId="0" applyFont="1" applyFill="1" applyBorder="1" applyAlignment="1">
      <alignment horizontal="left"/>
    </xf>
    <xf numFmtId="20" fontId="9" fillId="6" borderId="25" xfId="0" applyNumberFormat="1" applyFont="1" applyFill="1" applyBorder="1"/>
    <xf numFmtId="0" fontId="9" fillId="6" borderId="31" xfId="0" applyFont="1" applyFill="1" applyBorder="1"/>
    <xf numFmtId="164" fontId="10" fillId="4" borderId="0" xfId="0" applyNumberFormat="1" applyFont="1" applyFill="1"/>
    <xf numFmtId="164" fontId="10" fillId="4" borderId="52" xfId="0" applyNumberFormat="1" applyFont="1" applyFill="1" applyBorder="1"/>
    <xf numFmtId="0" fontId="10" fillId="0" borderId="17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44" fontId="12" fillId="8" borderId="44" xfId="1" applyFont="1" applyFill="1" applyBorder="1" applyAlignment="1">
      <alignment horizontal="center" vertical="center"/>
    </xf>
    <xf numFmtId="44" fontId="0" fillId="0" borderId="25" xfId="1" applyFont="1" applyBorder="1"/>
    <xf numFmtId="44" fontId="20" fillId="0" borderId="25" xfId="1" applyFont="1" applyBorder="1"/>
    <xf numFmtId="44" fontId="1" fillId="0" borderId="25" xfId="1" applyFont="1" applyFill="1" applyBorder="1"/>
    <xf numFmtId="44" fontId="0" fillId="4" borderId="39" xfId="1" applyFont="1" applyFill="1" applyBorder="1"/>
    <xf numFmtId="0" fontId="2" fillId="4" borderId="25" xfId="0" applyFont="1" applyFill="1" applyBorder="1"/>
    <xf numFmtId="164" fontId="10" fillId="17" borderId="26" xfId="0" applyNumberFormat="1" applyFont="1" applyFill="1" applyBorder="1"/>
    <xf numFmtId="164" fontId="10" fillId="18" borderId="19" xfId="0" applyNumberFormat="1" applyFont="1" applyFill="1" applyBorder="1"/>
    <xf numFmtId="164" fontId="10" fillId="18" borderId="26" xfId="0" applyNumberFormat="1" applyFont="1" applyFill="1" applyBorder="1"/>
    <xf numFmtId="14" fontId="5" fillId="5" borderId="70" xfId="0" applyNumberFormat="1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" vertical="center"/>
    </xf>
    <xf numFmtId="20" fontId="5" fillId="4" borderId="9" xfId="0" applyNumberFormat="1" applyFont="1" applyFill="1" applyBorder="1" applyAlignment="1">
      <alignment horizontal="center" vertical="center"/>
    </xf>
    <xf numFmtId="44" fontId="0" fillId="4" borderId="24" xfId="1" applyFont="1" applyFill="1" applyBorder="1"/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44" fontId="0" fillId="0" borderId="21" xfId="1" applyFont="1" applyFill="1" applyBorder="1" applyAlignment="1">
      <alignment horizontal="center"/>
    </xf>
    <xf numFmtId="14" fontId="0" fillId="0" borderId="42" xfId="0" applyNumberFormat="1" applyBorder="1" applyAlignment="1">
      <alignment horizontal="center"/>
    </xf>
    <xf numFmtId="44" fontId="0" fillId="0" borderId="35" xfId="1" applyFont="1" applyFill="1" applyBorder="1" applyAlignment="1">
      <alignment horizontal="center"/>
    </xf>
    <xf numFmtId="14" fontId="0" fillId="0" borderId="26" xfId="0" applyNumberFormat="1" applyBorder="1" applyAlignment="1">
      <alignment horizontal="center"/>
    </xf>
    <xf numFmtId="44" fontId="2" fillId="0" borderId="63" xfId="1" applyFont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9" fillId="6" borderId="47" xfId="0" applyNumberFormat="1" applyFont="1" applyFill="1" applyBorder="1" applyAlignment="1">
      <alignment horizontal="center"/>
    </xf>
    <xf numFmtId="14" fontId="9" fillId="6" borderId="52" xfId="0" applyNumberFormat="1" applyFont="1" applyFill="1" applyBorder="1" applyAlignment="1">
      <alignment horizontal="center"/>
    </xf>
    <xf numFmtId="14" fontId="9" fillId="6" borderId="50" xfId="0" applyNumberFormat="1" applyFont="1" applyFill="1" applyBorder="1" applyAlignment="1">
      <alignment horizontal="center"/>
    </xf>
    <xf numFmtId="14" fontId="9" fillId="6" borderId="50" xfId="0" applyNumberFormat="1" applyFont="1" applyFill="1" applyBorder="1" applyAlignment="1">
      <alignment horizontal="center" vertical="center"/>
    </xf>
    <xf numFmtId="0" fontId="10" fillId="0" borderId="0" xfId="0" applyFont="1"/>
    <xf numFmtId="0" fontId="9" fillId="6" borderId="16" xfId="0" applyFont="1" applyFill="1" applyBorder="1"/>
    <xf numFmtId="0" fontId="0" fillId="0" borderId="39" xfId="0" applyBorder="1" applyAlignment="1">
      <alignment horizontal="right"/>
    </xf>
    <xf numFmtId="16" fontId="0" fillId="0" borderId="39" xfId="0" applyNumberFormat="1" applyBorder="1"/>
    <xf numFmtId="20" fontId="0" fillId="0" borderId="39" xfId="0" applyNumberFormat="1" applyBorder="1"/>
    <xf numFmtId="0" fontId="2" fillId="0" borderId="39" xfId="0" applyFont="1" applyBorder="1" applyAlignment="1">
      <alignment horizontal="center"/>
    </xf>
    <xf numFmtId="0" fontId="2" fillId="0" borderId="39" xfId="0" applyFont="1" applyBorder="1" applyAlignment="1">
      <alignment horizontal="right"/>
    </xf>
    <xf numFmtId="14" fontId="0" fillId="0" borderId="66" xfId="0" applyNumberFormat="1" applyBorder="1" applyAlignment="1">
      <alignment horizontal="center"/>
    </xf>
    <xf numFmtId="44" fontId="0" fillId="0" borderId="62" xfId="1" applyFont="1" applyFill="1" applyBorder="1" applyAlignment="1">
      <alignment horizontal="center"/>
    </xf>
    <xf numFmtId="19" fontId="22" fillId="15" borderId="74" xfId="0" applyNumberFormat="1" applyFont="1" applyFill="1" applyBorder="1" applyAlignment="1">
      <alignment horizontal="left" vertical="center"/>
    </xf>
    <xf numFmtId="19" fontId="22" fillId="15" borderId="75" xfId="0" applyNumberFormat="1" applyFont="1" applyFill="1" applyBorder="1" applyAlignment="1">
      <alignment horizontal="center" vertical="center"/>
    </xf>
    <xf numFmtId="19" fontId="22" fillId="0" borderId="75" xfId="0" applyNumberFormat="1" applyFont="1" applyBorder="1" applyAlignment="1">
      <alignment horizontal="center" vertical="center"/>
    </xf>
    <xf numFmtId="19" fontId="22" fillId="15" borderId="76" xfId="0" applyNumberFormat="1" applyFont="1" applyFill="1" applyBorder="1" applyAlignment="1">
      <alignment horizontal="center" vertical="center"/>
    </xf>
    <xf numFmtId="19" fontId="22" fillId="15" borderId="77" xfId="0" applyNumberFormat="1" applyFont="1" applyFill="1" applyBorder="1" applyAlignment="1">
      <alignment horizontal="left" vertical="center"/>
    </xf>
    <xf numFmtId="19" fontId="22" fillId="0" borderId="78" xfId="0" applyNumberFormat="1" applyFont="1" applyBorder="1" applyAlignment="1">
      <alignment horizontal="center" vertical="center"/>
    </xf>
    <xf numFmtId="19" fontId="22" fillId="0" borderId="79" xfId="0" applyNumberFormat="1" applyFont="1" applyBorder="1" applyAlignment="1">
      <alignment horizontal="left" vertical="center"/>
    </xf>
    <xf numFmtId="49" fontId="22" fillId="15" borderId="74" xfId="0" applyNumberFormat="1" applyFont="1" applyFill="1" applyBorder="1" applyAlignment="1">
      <alignment horizontal="left" vertical="center"/>
    </xf>
    <xf numFmtId="49" fontId="22" fillId="15" borderId="77" xfId="0" applyNumberFormat="1" applyFont="1" applyFill="1" applyBorder="1" applyAlignment="1">
      <alignment horizontal="left" vertical="center"/>
    </xf>
    <xf numFmtId="164" fontId="10" fillId="4" borderId="22" xfId="0" applyNumberFormat="1" applyFont="1" applyFill="1" applyBorder="1" applyAlignment="1">
      <alignment horizontal="center"/>
    </xf>
    <xf numFmtId="16" fontId="24" fillId="0" borderId="13" xfId="0" applyNumberFormat="1" applyFont="1" applyBorder="1" applyAlignment="1">
      <alignment horizontal="center"/>
    </xf>
    <xf numFmtId="16" fontId="24" fillId="0" borderId="16" xfId="0" applyNumberFormat="1" applyFont="1" applyBorder="1" applyAlignment="1">
      <alignment horizontal="center"/>
    </xf>
    <xf numFmtId="44" fontId="2" fillId="0" borderId="16" xfId="1" applyFont="1" applyBorder="1"/>
    <xf numFmtId="44" fontId="0" fillId="0" borderId="31" xfId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71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31" xfId="0" applyNumberFormat="1" applyBorder="1" applyAlignment="1">
      <alignment horizontal="center"/>
    </xf>
    <xf numFmtId="165" fontId="7" fillId="4" borderId="63" xfId="0" applyNumberFormat="1" applyFont="1" applyFill="1" applyBorder="1"/>
    <xf numFmtId="19" fontId="22" fillId="15" borderId="81" xfId="0" applyNumberFormat="1" applyFont="1" applyFill="1" applyBorder="1" applyAlignment="1">
      <alignment horizontal="center" vertical="center"/>
    </xf>
    <xf numFmtId="19" fontId="22" fillId="4" borderId="75" xfId="0" applyNumberFormat="1" applyFont="1" applyFill="1" applyBorder="1" applyAlignment="1">
      <alignment horizontal="center" vertical="center"/>
    </xf>
    <xf numFmtId="164" fontId="10" fillId="4" borderId="20" xfId="0" applyNumberFormat="1" applyFont="1" applyFill="1" applyBorder="1" applyAlignment="1">
      <alignment horizontal="center"/>
    </xf>
    <xf numFmtId="19" fontId="22" fillId="15" borderId="19" xfId="0" applyNumberFormat="1" applyFont="1" applyFill="1" applyBorder="1" applyAlignment="1">
      <alignment horizontal="center" vertical="center"/>
    </xf>
    <xf numFmtId="19" fontId="22" fillId="15" borderId="21" xfId="0" applyNumberFormat="1" applyFont="1" applyFill="1" applyBorder="1" applyAlignment="1">
      <alignment horizontal="center" vertical="center"/>
    </xf>
    <xf numFmtId="19" fontId="22" fillId="15" borderId="26" xfId="0" applyNumberFormat="1" applyFont="1" applyFill="1" applyBorder="1" applyAlignment="1">
      <alignment horizontal="center" vertical="center"/>
    </xf>
    <xf numFmtId="19" fontId="22" fillId="15" borderId="28" xfId="0" applyNumberFormat="1" applyFont="1" applyFill="1" applyBorder="1" applyAlignment="1">
      <alignment horizontal="center" vertical="center"/>
    </xf>
    <xf numFmtId="19" fontId="22" fillId="15" borderId="22" xfId="0" applyNumberFormat="1" applyFont="1" applyFill="1" applyBorder="1" applyAlignment="1">
      <alignment horizontal="center" vertical="center"/>
    </xf>
    <xf numFmtId="19" fontId="22" fillId="15" borderId="29" xfId="0" applyNumberFormat="1" applyFont="1" applyFill="1" applyBorder="1" applyAlignment="1">
      <alignment horizontal="center" vertical="center"/>
    </xf>
    <xf numFmtId="19" fontId="22" fillId="15" borderId="74" xfId="0" applyNumberFormat="1" applyFont="1" applyFill="1" applyBorder="1" applyAlignment="1">
      <alignment horizontal="center" vertical="center"/>
    </xf>
    <xf numFmtId="19" fontId="22" fillId="0" borderId="74" xfId="0" applyNumberFormat="1" applyFont="1" applyBorder="1" applyAlignment="1">
      <alignment horizontal="left" vertical="center"/>
    </xf>
    <xf numFmtId="19" fontId="22" fillId="15" borderId="75" xfId="0" applyNumberFormat="1" applyFont="1" applyFill="1" applyBorder="1" applyAlignment="1">
      <alignment horizontal="left" vertical="center"/>
    </xf>
    <xf numFmtId="19" fontId="22" fillId="4" borderId="75" xfId="0" applyNumberFormat="1" applyFont="1" applyFill="1" applyBorder="1" applyAlignment="1">
      <alignment horizontal="left" vertical="center"/>
    </xf>
    <xf numFmtId="19" fontId="22" fillId="15" borderId="82" xfId="0" applyNumberFormat="1" applyFont="1" applyFill="1" applyBorder="1" applyAlignment="1">
      <alignment horizontal="left" vertical="center"/>
    </xf>
    <xf numFmtId="19" fontId="22" fillId="4" borderId="76" xfId="0" applyNumberFormat="1" applyFont="1" applyFill="1" applyBorder="1" applyAlignment="1">
      <alignment horizontal="center" vertical="center"/>
    </xf>
    <xf numFmtId="19" fontId="22" fillId="15" borderId="83" xfId="0" applyNumberFormat="1" applyFont="1" applyFill="1" applyBorder="1" applyAlignment="1">
      <alignment horizontal="left" vertical="center"/>
    </xf>
    <xf numFmtId="49" fontId="22" fillId="15" borderId="82" xfId="0" applyNumberFormat="1" applyFont="1" applyFill="1" applyBorder="1" applyAlignment="1">
      <alignment horizontal="left" vertical="center"/>
    </xf>
    <xf numFmtId="19" fontId="22" fillId="15" borderId="84" xfId="0" applyNumberFormat="1" applyFont="1" applyFill="1" applyBorder="1" applyAlignment="1">
      <alignment horizontal="left" vertical="center"/>
    </xf>
    <xf numFmtId="19" fontId="22" fillId="15" borderId="79" xfId="0" applyNumberFormat="1" applyFont="1" applyFill="1" applyBorder="1" applyAlignment="1">
      <alignment horizontal="left" vertical="center"/>
    </xf>
    <xf numFmtId="19" fontId="22" fillId="4" borderId="83" xfId="0" applyNumberFormat="1" applyFont="1" applyFill="1" applyBorder="1" applyAlignment="1">
      <alignment horizontal="left" vertical="center"/>
    </xf>
    <xf numFmtId="19" fontId="22" fillId="4" borderId="82" xfId="0" applyNumberFormat="1" applyFont="1" applyFill="1" applyBorder="1" applyAlignment="1">
      <alignment horizontal="left" vertical="center"/>
    </xf>
    <xf numFmtId="19" fontId="22" fillId="4" borderId="77" xfId="0" applyNumberFormat="1" applyFont="1" applyFill="1" applyBorder="1" applyAlignment="1">
      <alignment horizontal="left" vertical="center"/>
    </xf>
    <xf numFmtId="19" fontId="22" fillId="0" borderId="84" xfId="0" applyNumberFormat="1" applyFont="1" applyBorder="1" applyAlignment="1">
      <alignment horizontal="center" vertical="center"/>
    </xf>
    <xf numFmtId="164" fontId="10" fillId="4" borderId="42" xfId="0" applyNumberFormat="1" applyFont="1" applyFill="1" applyBorder="1"/>
    <xf numFmtId="164" fontId="10" fillId="4" borderId="35" xfId="0" applyNumberFormat="1" applyFont="1" applyFill="1" applyBorder="1"/>
    <xf numFmtId="0" fontId="3" fillId="0" borderId="30" xfId="0" applyFont="1" applyBorder="1" applyAlignment="1">
      <alignment horizontal="left" vertical="center"/>
    </xf>
    <xf numFmtId="44" fontId="2" fillId="4" borderId="25" xfId="1" applyFont="1" applyFill="1" applyBorder="1"/>
    <xf numFmtId="0" fontId="3" fillId="0" borderId="25" xfId="0" applyFont="1" applyBorder="1"/>
    <xf numFmtId="0" fontId="3" fillId="0" borderId="7" xfId="0" applyFont="1" applyBorder="1"/>
    <xf numFmtId="44" fontId="2" fillId="4" borderId="30" xfId="1" applyFont="1" applyFill="1" applyBorder="1"/>
    <xf numFmtId="165" fontId="12" fillId="4" borderId="16" xfId="0" applyNumberFormat="1" applyFont="1" applyFill="1" applyBorder="1" applyAlignment="1">
      <alignment horizontal="left" vertical="center" wrapText="1"/>
    </xf>
    <xf numFmtId="44" fontId="12" fillId="8" borderId="18" xfId="1" applyFont="1" applyFill="1" applyBorder="1" applyAlignment="1">
      <alignment horizontal="center" vertical="center"/>
    </xf>
    <xf numFmtId="44" fontId="12" fillId="8" borderId="38" xfId="1" applyFont="1" applyFill="1" applyBorder="1" applyAlignment="1">
      <alignment horizontal="center" vertical="center"/>
    </xf>
    <xf numFmtId="0" fontId="9" fillId="6" borderId="51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/>
    </xf>
    <xf numFmtId="14" fontId="9" fillId="6" borderId="0" xfId="0" applyNumberFormat="1" applyFont="1" applyFill="1" applyAlignment="1">
      <alignment horizontal="center"/>
    </xf>
    <xf numFmtId="0" fontId="9" fillId="6" borderId="38" xfId="0" applyFont="1" applyFill="1" applyBorder="1"/>
    <xf numFmtId="0" fontId="9" fillId="6" borderId="51" xfId="0" applyFont="1" applyFill="1" applyBorder="1"/>
    <xf numFmtId="165" fontId="7" fillId="17" borderId="59" xfId="0" applyNumberFormat="1" applyFont="1" applyFill="1" applyBorder="1"/>
    <xf numFmtId="165" fontId="7" fillId="17" borderId="63" xfId="0" applyNumberFormat="1" applyFont="1" applyFill="1" applyBorder="1"/>
    <xf numFmtId="44" fontId="2" fillId="13" borderId="16" xfId="1" applyFont="1" applyFill="1" applyBorder="1" applyAlignment="1">
      <alignment horizontal="center" vertical="center"/>
    </xf>
    <xf numFmtId="44" fontId="2" fillId="13" borderId="25" xfId="1" applyFont="1" applyFill="1" applyBorder="1" applyAlignment="1">
      <alignment horizontal="center" vertical="center"/>
    </xf>
    <xf numFmtId="44" fontId="2" fillId="13" borderId="31" xfId="1" applyFont="1" applyFill="1" applyBorder="1" applyAlignment="1">
      <alignment horizontal="center" vertical="center"/>
    </xf>
    <xf numFmtId="44" fontId="2" fillId="0" borderId="47" xfId="1" applyFont="1" applyBorder="1"/>
    <xf numFmtId="44" fontId="2" fillId="0" borderId="50" xfId="1" applyFont="1" applyBorder="1"/>
    <xf numFmtId="44" fontId="1" fillId="0" borderId="50" xfId="1" applyFont="1" applyBorder="1"/>
    <xf numFmtId="44" fontId="2" fillId="0" borderId="0" xfId="1" applyFont="1" applyBorder="1"/>
    <xf numFmtId="165" fontId="7" fillId="17" borderId="86" xfId="0" applyNumberFormat="1" applyFont="1" applyFill="1" applyBorder="1"/>
    <xf numFmtId="165" fontId="7" fillId="17" borderId="3" xfId="0" applyNumberFormat="1" applyFont="1" applyFill="1" applyBorder="1"/>
    <xf numFmtId="44" fontId="0" fillId="4" borderId="16" xfId="1" applyFont="1" applyFill="1" applyBorder="1"/>
    <xf numFmtId="44" fontId="0" fillId="4" borderId="51" xfId="1" applyFont="1" applyFill="1" applyBorder="1"/>
    <xf numFmtId="44" fontId="20" fillId="0" borderId="17" xfId="1" applyFont="1" applyBorder="1"/>
    <xf numFmtId="44" fontId="20" fillId="0" borderId="24" xfId="1" applyFont="1" applyBorder="1"/>
    <xf numFmtId="44" fontId="20" fillId="0" borderId="46" xfId="1" applyFont="1" applyBorder="1"/>
    <xf numFmtId="44" fontId="0" fillId="13" borderId="17" xfId="1" applyFont="1" applyFill="1" applyBorder="1"/>
    <xf numFmtId="44" fontId="0" fillId="13" borderId="24" xfId="1" applyFont="1" applyFill="1" applyBorder="1"/>
    <xf numFmtId="44" fontId="0" fillId="0" borderId="47" xfId="1" applyFont="1" applyFill="1" applyBorder="1"/>
    <xf numFmtId="44" fontId="3" fillId="0" borderId="50" xfId="1" applyFont="1" applyFill="1" applyBorder="1"/>
    <xf numFmtId="44" fontId="0" fillId="4" borderId="17" xfId="1" applyFont="1" applyFill="1" applyBorder="1"/>
    <xf numFmtId="44" fontId="0" fillId="0" borderId="46" xfId="1" applyFont="1" applyFill="1" applyBorder="1"/>
    <xf numFmtId="49" fontId="22" fillId="15" borderId="87" xfId="0" applyNumberFormat="1" applyFont="1" applyFill="1" applyBorder="1" applyAlignment="1">
      <alignment horizontal="left" vertical="center"/>
    </xf>
    <xf numFmtId="19" fontId="22" fillId="15" borderId="88" xfId="0" applyNumberFormat="1" applyFont="1" applyFill="1" applyBorder="1" applyAlignment="1">
      <alignment horizontal="left" vertical="center"/>
    </xf>
    <xf numFmtId="19" fontId="22" fillId="15" borderId="26" xfId="0" applyNumberFormat="1" applyFont="1" applyFill="1" applyBorder="1" applyAlignment="1">
      <alignment horizontal="left" vertical="center"/>
    </xf>
    <xf numFmtId="19" fontId="22" fillId="15" borderId="42" xfId="0" applyNumberFormat="1" applyFont="1" applyFill="1" applyBorder="1" applyAlignment="1">
      <alignment horizontal="left" vertic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5" borderId="26" xfId="0" applyNumberFormat="1" applyFont="1" applyFill="1" applyBorder="1" applyAlignment="1">
      <alignment horizontal="center"/>
    </xf>
    <xf numFmtId="164" fontId="10" fillId="5" borderId="27" xfId="0" applyNumberFormat="1" applyFont="1" applyFill="1" applyBorder="1" applyAlignment="1">
      <alignment horizontal="center"/>
    </xf>
    <xf numFmtId="164" fontId="10" fillId="5" borderId="28" xfId="0" applyNumberFormat="1" applyFont="1" applyFill="1" applyBorder="1" applyAlignment="1">
      <alignment horizontal="center"/>
    </xf>
    <xf numFmtId="164" fontId="10" fillId="5" borderId="29" xfId="0" applyNumberFormat="1" applyFont="1" applyFill="1" applyBorder="1" applyAlignment="1">
      <alignment horizontal="center"/>
    </xf>
    <xf numFmtId="0" fontId="3" fillId="6" borderId="23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left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64" fontId="11" fillId="7" borderId="5" xfId="0" applyNumberFormat="1" applyFont="1" applyFill="1" applyBorder="1" applyAlignment="1">
      <alignment horizontal="center" vertical="center"/>
    </xf>
    <xf numFmtId="164" fontId="11" fillId="7" borderId="41" xfId="0" applyNumberFormat="1" applyFont="1" applyFill="1" applyBorder="1" applyAlignment="1">
      <alignment horizontal="center" vertical="center"/>
    </xf>
    <xf numFmtId="164" fontId="11" fillId="7" borderId="38" xfId="0" applyNumberFormat="1" applyFont="1" applyFill="1" applyBorder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  <xf numFmtId="164" fontId="11" fillId="7" borderId="14" xfId="0" applyNumberFormat="1" applyFont="1" applyFill="1" applyBorder="1" applyAlignment="1">
      <alignment horizontal="center" vertical="center"/>
    </xf>
    <xf numFmtId="164" fontId="11" fillId="7" borderId="37" xfId="0" applyNumberFormat="1" applyFont="1" applyFill="1" applyBorder="1" applyAlignment="1">
      <alignment horizontal="center" vertical="center"/>
    </xf>
    <xf numFmtId="164" fontId="11" fillId="4" borderId="41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164" fontId="11" fillId="4" borderId="37" xfId="0" applyNumberFormat="1" applyFont="1" applyFill="1" applyBorder="1" applyAlignment="1">
      <alignment horizontal="center" vertical="center"/>
    </xf>
    <xf numFmtId="6" fontId="3" fillId="6" borderId="23" xfId="0" applyNumberFormat="1" applyFont="1" applyFill="1" applyBorder="1" applyAlignment="1">
      <alignment horizontal="left"/>
    </xf>
    <xf numFmtId="6" fontId="3" fillId="6" borderId="24" xfId="0" applyNumberFormat="1" applyFont="1" applyFill="1" applyBorder="1" applyAlignment="1">
      <alignment horizontal="left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64" fontId="10" fillId="5" borderId="33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164" fontId="10" fillId="4" borderId="23" xfId="0" applyNumberFormat="1" applyFont="1" applyFill="1" applyBorder="1" applyAlignment="1">
      <alignment horizontal="center"/>
    </xf>
    <xf numFmtId="164" fontId="10" fillId="4" borderId="24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164" fontId="11" fillId="4" borderId="22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164" fontId="11" fillId="4" borderId="29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6" xfId="0" applyNumberFormat="1" applyFont="1" applyFill="1" applyBorder="1" applyAlignment="1">
      <alignment horizontal="center" vertical="center"/>
    </xf>
    <xf numFmtId="164" fontId="11" fillId="4" borderId="35" xfId="0" applyNumberFormat="1" applyFont="1" applyFill="1" applyBorder="1" applyAlignment="1">
      <alignment horizontal="center" vertical="center"/>
    </xf>
    <xf numFmtId="164" fontId="12" fillId="10" borderId="29" xfId="0" applyNumberFormat="1" applyFont="1" applyFill="1" applyBorder="1" applyAlignment="1">
      <alignment horizontal="center"/>
    </xf>
    <xf numFmtId="164" fontId="12" fillId="10" borderId="28" xfId="0" applyNumberFormat="1" applyFont="1" applyFill="1" applyBorder="1" applyAlignment="1">
      <alignment horizontal="center"/>
    </xf>
    <xf numFmtId="6" fontId="3" fillId="6" borderId="18" xfId="0" applyNumberFormat="1" applyFont="1" applyFill="1" applyBorder="1" applyAlignment="1">
      <alignment horizontal="left"/>
    </xf>
    <xf numFmtId="6" fontId="3" fillId="6" borderId="17" xfId="0" applyNumberFormat="1" applyFont="1" applyFill="1" applyBorder="1" applyAlignment="1">
      <alignment horizontal="left"/>
    </xf>
    <xf numFmtId="164" fontId="10" fillId="5" borderId="36" xfId="0" applyNumberFormat="1" applyFont="1" applyFill="1" applyBorder="1" applyAlignment="1">
      <alignment horizontal="center"/>
    </xf>
    <xf numFmtId="164" fontId="10" fillId="5" borderId="35" xfId="0" applyNumberFormat="1" applyFont="1" applyFill="1" applyBorder="1" applyAlignment="1">
      <alignment horizontal="center"/>
    </xf>
    <xf numFmtId="164" fontId="10" fillId="7" borderId="29" xfId="0" applyNumberFormat="1" applyFont="1" applyFill="1" applyBorder="1" applyAlignment="1">
      <alignment horizontal="center"/>
    </xf>
    <xf numFmtId="164" fontId="10" fillId="7" borderId="28" xfId="0" applyNumberFormat="1" applyFont="1" applyFill="1" applyBorder="1" applyAlignment="1">
      <alignment horizont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6" xfId="0" applyNumberFormat="1" applyFont="1" applyFill="1" applyBorder="1" applyAlignment="1">
      <alignment horizontal="center" vertical="center"/>
    </xf>
    <xf numFmtId="164" fontId="11" fillId="4" borderId="42" xfId="0" applyNumberFormat="1" applyFont="1" applyFill="1" applyBorder="1" applyAlignment="1">
      <alignment horizontal="center" vertical="center"/>
    </xf>
    <xf numFmtId="164" fontId="10" fillId="5" borderId="42" xfId="0" applyNumberFormat="1" applyFont="1" applyFill="1" applyBorder="1" applyAlignment="1">
      <alignment horizontal="center"/>
    </xf>
    <xf numFmtId="164" fontId="10" fillId="5" borderId="34" xfId="0" applyNumberFormat="1" applyFont="1" applyFill="1" applyBorder="1" applyAlignment="1">
      <alignment horizontal="center"/>
    </xf>
    <xf numFmtId="164" fontId="10" fillId="7" borderId="22" xfId="0" applyNumberFormat="1" applyFont="1" applyFill="1" applyBorder="1" applyAlignment="1">
      <alignment horizontal="center"/>
    </xf>
    <xf numFmtId="164" fontId="10" fillId="7" borderId="21" xfId="0" applyNumberFormat="1" applyFont="1" applyFill="1" applyBorder="1" applyAlignment="1">
      <alignment horizontal="center"/>
    </xf>
    <xf numFmtId="164" fontId="12" fillId="7" borderId="29" xfId="0" applyNumberFormat="1" applyFont="1" applyFill="1" applyBorder="1" applyAlignment="1">
      <alignment horizontal="center" vertical="center"/>
    </xf>
    <xf numFmtId="164" fontId="12" fillId="7" borderId="28" xfId="0" applyNumberFormat="1" applyFont="1" applyFill="1" applyBorder="1" applyAlignment="1">
      <alignment horizontal="center" vertical="center"/>
    </xf>
    <xf numFmtId="164" fontId="12" fillId="4" borderId="26" xfId="0" applyNumberFormat="1" applyFont="1" applyFill="1" applyBorder="1" applyAlignment="1">
      <alignment horizontal="center" vertical="center"/>
    </xf>
    <xf numFmtId="164" fontId="12" fillId="4" borderId="28" xfId="0" applyNumberFormat="1" applyFont="1" applyFill="1" applyBorder="1" applyAlignment="1">
      <alignment horizontal="center" vertical="center"/>
    </xf>
    <xf numFmtId="164" fontId="10" fillId="4" borderId="50" xfId="0" applyNumberFormat="1" applyFont="1" applyFill="1" applyBorder="1" applyAlignment="1">
      <alignment horizontal="center"/>
    </xf>
    <xf numFmtId="164" fontId="16" fillId="4" borderId="5" xfId="0" applyNumberFormat="1" applyFont="1" applyFill="1" applyBorder="1" applyAlignment="1">
      <alignment horizontal="center" vertical="center"/>
    </xf>
    <xf numFmtId="164" fontId="16" fillId="4" borderId="41" xfId="0" applyNumberFormat="1" applyFont="1" applyFill="1" applyBorder="1" applyAlignment="1">
      <alignment horizontal="center" vertical="center"/>
    </xf>
    <xf numFmtId="164" fontId="16" fillId="4" borderId="38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164" fontId="16" fillId="4" borderId="37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15" fillId="4" borderId="2" xfId="0" applyNumberFormat="1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/>
    </xf>
    <xf numFmtId="164" fontId="15" fillId="4" borderId="47" xfId="0" applyNumberFormat="1" applyFont="1" applyFill="1" applyBorder="1" applyAlignment="1">
      <alignment horizontal="center" vertical="center"/>
    </xf>
    <xf numFmtId="164" fontId="10" fillId="4" borderId="39" xfId="0" applyNumberFormat="1" applyFont="1" applyFill="1" applyBorder="1" applyAlignment="1">
      <alignment horizontal="center"/>
    </xf>
    <xf numFmtId="164" fontId="12" fillId="4" borderId="38" xfId="0" applyNumberFormat="1" applyFont="1" applyFill="1" applyBorder="1" applyAlignment="1">
      <alignment horizontal="center" vertical="center"/>
    </xf>
    <xf numFmtId="164" fontId="12" fillId="4" borderId="46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4" borderId="15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64" fontId="15" fillId="4" borderId="17" xfId="0" applyNumberFormat="1" applyFont="1" applyFill="1" applyBorder="1" applyAlignment="1">
      <alignment horizontal="center" vertical="center"/>
    </xf>
    <xf numFmtId="164" fontId="15" fillId="4" borderId="22" xfId="0" applyNumberFormat="1" applyFont="1" applyFill="1" applyBorder="1" applyAlignment="1">
      <alignment horizontal="center" vertical="center"/>
    </xf>
    <xf numFmtId="164" fontId="15" fillId="4" borderId="21" xfId="0" applyNumberFormat="1" applyFont="1" applyFill="1" applyBorder="1" applyAlignment="1">
      <alignment horizontal="center" vertical="center"/>
    </xf>
    <xf numFmtId="164" fontId="19" fillId="4" borderId="29" xfId="0" applyNumberFormat="1" applyFont="1" applyFill="1" applyBorder="1" applyAlignment="1">
      <alignment horizontal="center" vertical="center"/>
    </xf>
    <xf numFmtId="164" fontId="19" fillId="4" borderId="28" xfId="0" applyNumberFormat="1" applyFont="1" applyFill="1" applyBorder="1" applyAlignment="1">
      <alignment horizontal="center" vertical="center"/>
    </xf>
    <xf numFmtId="164" fontId="18" fillId="4" borderId="29" xfId="0" applyNumberFormat="1" applyFont="1" applyFill="1" applyBorder="1" applyAlignment="1">
      <alignment horizontal="center" vertical="center"/>
    </xf>
    <xf numFmtId="164" fontId="18" fillId="4" borderId="28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164" fontId="15" fillId="4" borderId="23" xfId="0" applyNumberFormat="1" applyFont="1" applyFill="1" applyBorder="1" applyAlignment="1">
      <alignment horizontal="center" vertical="center"/>
    </xf>
    <xf numFmtId="164" fontId="15" fillId="4" borderId="24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4" fontId="12" fillId="7" borderId="26" xfId="0" applyNumberFormat="1" applyFont="1" applyFill="1" applyBorder="1" applyAlignment="1">
      <alignment horizontal="center" vertical="center"/>
    </xf>
    <xf numFmtId="164" fontId="12" fillId="7" borderId="42" xfId="0" applyNumberFormat="1" applyFont="1" applyFill="1" applyBorder="1" applyAlignment="1">
      <alignment horizontal="center" vertical="center"/>
    </xf>
    <xf numFmtId="164" fontId="12" fillId="7" borderId="35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/>
    </xf>
    <xf numFmtId="164" fontId="10" fillId="4" borderId="21" xfId="0" applyNumberFormat="1" applyFont="1" applyFill="1" applyBorder="1" applyAlignment="1">
      <alignment horizontal="center"/>
    </xf>
    <xf numFmtId="164" fontId="12" fillId="4" borderId="29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14" fontId="7" fillId="7" borderId="3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/>
    </xf>
    <xf numFmtId="164" fontId="10" fillId="4" borderId="43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4" fontId="10" fillId="5" borderId="50" xfId="0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2" fillId="4" borderId="53" xfId="0" applyNumberFormat="1" applyFont="1" applyFill="1" applyBorder="1" applyAlignment="1">
      <alignment horizontal="center" vertical="center"/>
    </xf>
    <xf numFmtId="164" fontId="12" fillId="4" borderId="54" xfId="0" applyNumberFormat="1" applyFont="1" applyFill="1" applyBorder="1" applyAlignment="1">
      <alignment horizontal="center" vertical="center"/>
    </xf>
    <xf numFmtId="164" fontId="12" fillId="4" borderId="44" xfId="0" applyNumberFormat="1" applyFont="1" applyFill="1" applyBorder="1" applyAlignment="1">
      <alignment horizontal="center" vertical="center"/>
    </xf>
    <xf numFmtId="164" fontId="12" fillId="4" borderId="43" xfId="0" applyNumberFormat="1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left"/>
    </xf>
    <xf numFmtId="6" fontId="3" fillId="6" borderId="50" xfId="0" applyNumberFormat="1" applyFont="1" applyFill="1" applyBorder="1" applyAlignment="1">
      <alignment horizontal="left"/>
    </xf>
    <xf numFmtId="164" fontId="12" fillId="4" borderId="29" xfId="0" applyNumberFormat="1" applyFont="1" applyFill="1" applyBorder="1" applyAlignment="1">
      <alignment horizontal="center"/>
    </xf>
    <xf numFmtId="164" fontId="12" fillId="4" borderId="39" xfId="0" applyNumberFormat="1" applyFont="1" applyFill="1" applyBorder="1" applyAlignment="1">
      <alignment horizontal="center"/>
    </xf>
    <xf numFmtId="164" fontId="12" fillId="4" borderId="27" xfId="0" applyNumberFormat="1" applyFont="1" applyFill="1" applyBorder="1" applyAlignment="1">
      <alignment horizontal="center"/>
    </xf>
    <xf numFmtId="164" fontId="10" fillId="4" borderId="53" xfId="0" applyNumberFormat="1" applyFont="1" applyFill="1" applyBorder="1" applyAlignment="1">
      <alignment horizontal="center"/>
    </xf>
    <xf numFmtId="164" fontId="10" fillId="4" borderId="54" xfId="0" applyNumberFormat="1" applyFont="1" applyFill="1" applyBorder="1" applyAlignment="1">
      <alignment horizontal="center"/>
    </xf>
    <xf numFmtId="164" fontId="10" fillId="4" borderId="42" xfId="0" applyNumberFormat="1" applyFont="1" applyFill="1" applyBorder="1" applyAlignment="1">
      <alignment horizontal="center"/>
    </xf>
    <xf numFmtId="164" fontId="10" fillId="4" borderId="35" xfId="0" applyNumberFormat="1" applyFont="1" applyFill="1" applyBorder="1" applyAlignment="1">
      <alignment horizontal="center"/>
    </xf>
    <xf numFmtId="14" fontId="7" fillId="4" borderId="5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14" fontId="7" fillId="4" borderId="16" xfId="0" applyNumberFormat="1" applyFont="1" applyFill="1" applyBorder="1" applyAlignment="1">
      <alignment horizontal="center" vertical="center" wrapText="1"/>
    </xf>
    <xf numFmtId="14" fontId="7" fillId="4" borderId="31" xfId="0" applyNumberFormat="1" applyFont="1" applyFill="1" applyBorder="1" applyAlignment="1">
      <alignment horizontal="center" vertical="center" wrapText="1"/>
    </xf>
    <xf numFmtId="164" fontId="10" fillId="11" borderId="33" xfId="0" applyNumberFormat="1" applyFont="1" applyFill="1" applyBorder="1" applyAlignment="1">
      <alignment horizontal="center"/>
    </xf>
    <xf numFmtId="164" fontId="10" fillId="11" borderId="32" xfId="0" applyNumberFormat="1" applyFont="1" applyFill="1" applyBorder="1" applyAlignment="1">
      <alignment horizontal="center"/>
    </xf>
    <xf numFmtId="164" fontId="10" fillId="7" borderId="23" xfId="0" applyNumberFormat="1" applyFont="1" applyFill="1" applyBorder="1" applyAlignment="1">
      <alignment horizontal="center"/>
    </xf>
    <xf numFmtId="164" fontId="10" fillId="7" borderId="24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164" fontId="10" fillId="4" borderId="46" xfId="0" applyNumberFormat="1" applyFont="1" applyFill="1" applyBorder="1" applyAlignment="1">
      <alignment horizontal="center"/>
    </xf>
    <xf numFmtId="164" fontId="10" fillId="7" borderId="53" xfId="0" applyNumberFormat="1" applyFont="1" applyFill="1" applyBorder="1" applyAlignment="1">
      <alignment horizontal="center" vertical="center" wrapText="1"/>
    </xf>
    <xf numFmtId="164" fontId="10" fillId="7" borderId="54" xfId="0" applyNumberFormat="1" applyFont="1" applyFill="1" applyBorder="1" applyAlignment="1">
      <alignment horizontal="center" vertical="center" wrapText="1"/>
    </xf>
    <xf numFmtId="164" fontId="10" fillId="7" borderId="38" xfId="0" applyNumberFormat="1" applyFont="1" applyFill="1" applyBorder="1" applyAlignment="1">
      <alignment horizontal="center" vertical="center" wrapText="1"/>
    </xf>
    <xf numFmtId="164" fontId="10" fillId="7" borderId="46" xfId="0" applyNumberFormat="1" applyFont="1" applyFill="1" applyBorder="1" applyAlignment="1">
      <alignment horizontal="center" vertical="center" wrapText="1"/>
    </xf>
    <xf numFmtId="164" fontId="10" fillId="11" borderId="38" xfId="0" applyNumberFormat="1" applyFont="1" applyFill="1" applyBorder="1" applyAlignment="1">
      <alignment horizontal="center"/>
    </xf>
    <xf numFmtId="164" fontId="10" fillId="11" borderId="0" xfId="0" applyNumberFormat="1" applyFont="1" applyFill="1" applyAlignment="1">
      <alignment horizontal="center"/>
    </xf>
    <xf numFmtId="164" fontId="10" fillId="11" borderId="46" xfId="0" applyNumberFormat="1" applyFont="1" applyFill="1" applyBorder="1" applyAlignment="1">
      <alignment horizontal="center"/>
    </xf>
    <xf numFmtId="164" fontId="10" fillId="5" borderId="24" xfId="0" applyNumberFormat="1" applyFont="1" applyFill="1" applyBorder="1" applyAlignment="1">
      <alignment horizontal="center"/>
    </xf>
    <xf numFmtId="164" fontId="12" fillId="4" borderId="23" xfId="0" applyNumberFormat="1" applyFont="1" applyFill="1" applyBorder="1" applyAlignment="1">
      <alignment horizontal="center"/>
    </xf>
    <xf numFmtId="164" fontId="12" fillId="4" borderId="24" xfId="0" applyNumberFormat="1" applyFont="1" applyFill="1" applyBorder="1" applyAlignment="1">
      <alignment horizontal="center"/>
    </xf>
    <xf numFmtId="164" fontId="21" fillId="7" borderId="41" xfId="0" applyNumberFormat="1" applyFont="1" applyFill="1" applyBorder="1" applyAlignment="1">
      <alignment horizontal="center" vertical="center"/>
    </xf>
    <xf numFmtId="164" fontId="21" fillId="7" borderId="0" xfId="0" applyNumberFormat="1" applyFont="1" applyFill="1" applyAlignment="1">
      <alignment horizontal="center" vertical="center"/>
    </xf>
    <xf numFmtId="164" fontId="21" fillId="7" borderId="37" xfId="0" applyNumberFormat="1" applyFont="1" applyFill="1" applyBorder="1" applyAlignment="1">
      <alignment horizontal="center" vertical="center"/>
    </xf>
    <xf numFmtId="164" fontId="10" fillId="16" borderId="22" xfId="0" applyNumberFormat="1" applyFont="1" applyFill="1" applyBorder="1" applyAlignment="1">
      <alignment horizontal="center"/>
    </xf>
    <xf numFmtId="164" fontId="10" fillId="16" borderId="21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164" fontId="10" fillId="16" borderId="19" xfId="0" applyNumberFormat="1" applyFont="1" applyFill="1" applyBorder="1" applyAlignment="1">
      <alignment horizontal="center"/>
    </xf>
    <xf numFmtId="164" fontId="10" fillId="16" borderId="20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 vertical="center"/>
    </xf>
    <xf numFmtId="164" fontId="10" fillId="4" borderId="46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 vertical="center"/>
    </xf>
    <xf numFmtId="164" fontId="10" fillId="4" borderId="43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16" borderId="18" xfId="0" applyNumberFormat="1" applyFont="1" applyFill="1" applyBorder="1" applyAlignment="1">
      <alignment horizontal="center"/>
    </xf>
    <xf numFmtId="164" fontId="10" fillId="16" borderId="17" xfId="0" applyNumberFormat="1" applyFont="1" applyFill="1" applyBorder="1" applyAlignment="1">
      <alignment horizontal="center"/>
    </xf>
    <xf numFmtId="164" fontId="10" fillId="4" borderId="18" xfId="0" applyNumberFormat="1" applyFont="1" applyFill="1" applyBorder="1" applyAlignment="1">
      <alignment horizontal="center"/>
    </xf>
    <xf numFmtId="164" fontId="10" fillId="4" borderId="17" xfId="0" applyNumberFormat="1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14" fontId="7" fillId="4" borderId="2" xfId="0" applyNumberFormat="1" applyFont="1" applyFill="1" applyBorder="1" applyAlignment="1">
      <alignment horizontal="center" vertical="center"/>
    </xf>
    <xf numFmtId="0" fontId="13" fillId="21" borderId="26" xfId="0" applyFont="1" applyFill="1" applyBorder="1" applyAlignment="1">
      <alignment horizontal="center" vertical="center"/>
    </xf>
    <xf numFmtId="0" fontId="13" fillId="21" borderId="39" xfId="0" applyFont="1" applyFill="1" applyBorder="1" applyAlignment="1">
      <alignment horizontal="center" vertical="center"/>
    </xf>
    <xf numFmtId="0" fontId="2" fillId="21" borderId="39" xfId="0" applyFont="1" applyFill="1" applyBorder="1" applyAlignment="1">
      <alignment horizontal="center"/>
    </xf>
    <xf numFmtId="0" fontId="2" fillId="21" borderId="28" xfId="0" applyFont="1" applyFill="1" applyBorder="1" applyAlignment="1">
      <alignment horizontal="center"/>
    </xf>
    <xf numFmtId="164" fontId="10" fillId="19" borderId="26" xfId="0" applyNumberFormat="1" applyFont="1" applyFill="1" applyBorder="1" applyAlignment="1">
      <alignment horizontal="center"/>
    </xf>
    <xf numFmtId="164" fontId="10" fillId="19" borderId="28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34" xfId="0" applyNumberFormat="1" applyFont="1" applyBorder="1" applyAlignment="1">
      <alignment horizontal="center"/>
    </xf>
    <xf numFmtId="164" fontId="10" fillId="0" borderId="42" xfId="0" applyNumberFormat="1" applyFont="1" applyBorder="1" applyAlignment="1">
      <alignment horizontal="center"/>
    </xf>
    <xf numFmtId="164" fontId="10" fillId="0" borderId="35" xfId="0" applyNumberFormat="1" applyFont="1" applyBorder="1" applyAlignment="1">
      <alignment horizontal="center"/>
    </xf>
    <xf numFmtId="164" fontId="10" fillId="4" borderId="73" xfId="0" applyNumberFormat="1" applyFont="1" applyFill="1" applyBorder="1" applyAlignment="1">
      <alignment horizontal="center" vertical="center"/>
    </xf>
    <xf numFmtId="164" fontId="10" fillId="4" borderId="54" xfId="0" applyNumberFormat="1" applyFont="1" applyFill="1" applyBorder="1" applyAlignment="1">
      <alignment horizontal="center" vertical="center"/>
    </xf>
    <xf numFmtId="164" fontId="10" fillId="4" borderId="52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64" fontId="10" fillId="4" borderId="37" xfId="0" applyNumberFormat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9" fontId="22" fillId="15" borderId="85" xfId="0" applyNumberFormat="1" applyFont="1" applyFill="1" applyBorder="1" applyAlignment="1">
      <alignment horizontal="center" vertical="center"/>
    </xf>
    <xf numFmtId="19" fontId="22" fillId="15" borderId="80" xfId="0" applyNumberFormat="1" applyFont="1" applyFill="1" applyBorder="1" applyAlignment="1">
      <alignment horizontal="center" vertical="center"/>
    </xf>
    <xf numFmtId="0" fontId="2" fillId="12" borderId="5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164" fontId="10" fillId="20" borderId="29" xfId="0" applyNumberFormat="1" applyFont="1" applyFill="1" applyBorder="1" applyAlignment="1">
      <alignment horizontal="center"/>
    </xf>
    <xf numFmtId="164" fontId="10" fillId="20" borderId="28" xfId="0" applyNumberFormat="1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4" fontId="2" fillId="4" borderId="6" xfId="0" applyNumberFormat="1" applyFont="1" applyFill="1" applyBorder="1" applyAlignment="1">
      <alignment horizontal="center" vertical="center"/>
    </xf>
    <xf numFmtId="44" fontId="2" fillId="4" borderId="15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4" fontId="2" fillId="4" borderId="4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2" fillId="4" borderId="4" xfId="0" applyNumberFormat="1" applyFont="1" applyFill="1" applyBorder="1" applyAlignment="1">
      <alignment horizontal="center" vertical="center"/>
    </xf>
    <xf numFmtId="44" fontId="2" fillId="4" borderId="7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00"/>
      <color rgb="FFE5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820447</xdr:colOff>
      <xdr:row>0</xdr:row>
      <xdr:rowOff>1</xdr:rowOff>
    </xdr:from>
    <xdr:to>
      <xdr:col>2</xdr:col>
      <xdr:colOff>561975</xdr:colOff>
      <xdr:row>3</xdr:row>
      <xdr:rowOff>409575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D20394-96DC-4874-8407-61EF7A55C71E}"/>
            </a:ext>
          </a:extLst>
        </xdr:cNvPr>
        <xdr:cNvSpPr/>
      </xdr:nvSpPr>
      <xdr:spPr>
        <a:xfrm>
          <a:off x="820447" y="1"/>
          <a:ext cx="2151353" cy="990599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981487</xdr:colOff>
      <xdr:row>0</xdr:row>
      <xdr:rowOff>66679</xdr:rowOff>
    </xdr:from>
    <xdr:to>
      <xdr:col>2</xdr:col>
      <xdr:colOff>447675</xdr:colOff>
      <xdr:row>3</xdr:row>
      <xdr:rowOff>476250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5CE3808-F8C0-449A-88AA-0308BCA8FACC}"/>
            </a:ext>
          </a:extLst>
        </xdr:cNvPr>
        <xdr:cNvSpPr/>
      </xdr:nvSpPr>
      <xdr:spPr>
        <a:xfrm>
          <a:off x="981487" y="66679"/>
          <a:ext cx="1876013" cy="100012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849022</xdr:colOff>
      <xdr:row>0</xdr:row>
      <xdr:rowOff>142877</xdr:rowOff>
    </xdr:from>
    <xdr:to>
      <xdr:col>2</xdr:col>
      <xdr:colOff>533400</xdr:colOff>
      <xdr:row>3</xdr:row>
      <xdr:rowOff>561976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85E7482-1B64-49C3-985F-8EC57ABD79AE}"/>
            </a:ext>
          </a:extLst>
        </xdr:cNvPr>
        <xdr:cNvSpPr/>
      </xdr:nvSpPr>
      <xdr:spPr>
        <a:xfrm>
          <a:off x="849022" y="142877"/>
          <a:ext cx="2094203" cy="1000124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428626</xdr:colOff>
      <xdr:row>3</xdr:row>
      <xdr:rowOff>533401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1206A23-4B3D-4931-B700-4AB6D0EDA3D5}"/>
            </a:ext>
          </a:extLst>
        </xdr:cNvPr>
        <xdr:cNvSpPr/>
      </xdr:nvSpPr>
      <xdr:spPr>
        <a:xfrm>
          <a:off x="849023" y="142878"/>
          <a:ext cx="1989428" cy="97154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285750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1D491BD-FD00-4E86-9E8D-6FE608538D19}"/>
            </a:ext>
          </a:extLst>
        </xdr:cNvPr>
        <xdr:cNvSpPr/>
      </xdr:nvSpPr>
      <xdr:spPr>
        <a:xfrm>
          <a:off x="849023" y="142878"/>
          <a:ext cx="1846552" cy="85724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533400</xdr:colOff>
      <xdr:row>3</xdr:row>
      <xdr:rowOff>400050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C0C844-4499-42FE-8C50-170E7AC5763D}"/>
            </a:ext>
          </a:extLst>
        </xdr:cNvPr>
        <xdr:cNvSpPr/>
      </xdr:nvSpPr>
      <xdr:spPr>
        <a:xfrm>
          <a:off x="849023" y="142878"/>
          <a:ext cx="2094202" cy="83819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466725</xdr:colOff>
      <xdr:row>3</xdr:row>
      <xdr:rowOff>447676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16D8F29-682D-469C-A9CB-3A61943A874E}"/>
            </a:ext>
          </a:extLst>
        </xdr:cNvPr>
        <xdr:cNvSpPr/>
      </xdr:nvSpPr>
      <xdr:spPr>
        <a:xfrm>
          <a:off x="1001423" y="180979"/>
          <a:ext cx="1875127" cy="847722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590550</xdr:colOff>
      <xdr:row>3</xdr:row>
      <xdr:rowOff>428625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CC7E55-7BF7-4C08-BC78-D8B88DD0406B}"/>
            </a:ext>
          </a:extLst>
        </xdr:cNvPr>
        <xdr:cNvSpPr/>
      </xdr:nvSpPr>
      <xdr:spPr>
        <a:xfrm>
          <a:off x="1001423" y="180979"/>
          <a:ext cx="1998952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905286</xdr:colOff>
      <xdr:row>0</xdr:row>
      <xdr:rowOff>180979</xdr:rowOff>
    </xdr:from>
    <xdr:to>
      <xdr:col>2</xdr:col>
      <xdr:colOff>610488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90DCE8-B480-4184-88C7-BD3346647488}"/>
            </a:ext>
          </a:extLst>
        </xdr:cNvPr>
        <xdr:cNvSpPr/>
      </xdr:nvSpPr>
      <xdr:spPr>
        <a:xfrm>
          <a:off x="905286" y="180979"/>
          <a:ext cx="2115027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981487</xdr:colOff>
      <xdr:row>0</xdr:row>
      <xdr:rowOff>66679</xdr:rowOff>
    </xdr:from>
    <xdr:to>
      <xdr:col>2</xdr:col>
      <xdr:colOff>542926</xdr:colOff>
      <xdr:row>3</xdr:row>
      <xdr:rowOff>466725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C096F0-0604-4443-B992-CAFFA0E3722D}"/>
            </a:ext>
          </a:extLst>
        </xdr:cNvPr>
        <xdr:cNvSpPr/>
      </xdr:nvSpPr>
      <xdr:spPr>
        <a:xfrm>
          <a:off x="981487" y="66679"/>
          <a:ext cx="1971264" cy="990596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F980-F20B-4D2F-856F-16C40F29AAFC}">
  <dimension ref="A1:AO22"/>
  <sheetViews>
    <sheetView showGridLines="0" workbookViewId="0">
      <pane xSplit="3" ySplit="19" topLeftCell="AI20" activePane="bottomRight" state="frozen"/>
      <selection pane="topRight" activeCell="D1" sqref="D1"/>
      <selection pane="bottomLeft" activeCell="A20" sqref="A20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8.42578125" bestFit="1" customWidth="1"/>
    <col min="5" max="5" width="6.57031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8.42578125" bestFit="1" customWidth="1"/>
    <col min="13" max="13" width="6.5703125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8.42578125" bestFit="1" customWidth="1"/>
    <col min="27" max="27" width="6.5703125" bestFit="1" customWidth="1"/>
    <col min="28" max="28" width="11.85546875" bestFit="1" customWidth="1"/>
    <col min="29" max="29" width="12" bestFit="1" customWidth="1"/>
    <col min="30" max="30" width="11.85546875" bestFit="1" customWidth="1"/>
    <col min="31" max="35" width="11.57031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53" t="s">
        <v>31</v>
      </c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5"/>
      <c r="AJ4" s="4"/>
      <c r="AK4" s="4"/>
    </row>
    <row r="5" spans="1:41" ht="16.5" thickBot="1" x14ac:dyDescent="0.3">
      <c r="A5" s="356" t="s">
        <v>0</v>
      </c>
      <c r="B5" s="356" t="s">
        <v>1</v>
      </c>
      <c r="C5" s="358" t="s">
        <v>2</v>
      </c>
      <c r="D5" s="347">
        <v>45658</v>
      </c>
      <c r="E5" s="348"/>
      <c r="F5" s="347">
        <v>45659</v>
      </c>
      <c r="G5" s="348"/>
      <c r="H5" s="347">
        <v>45660</v>
      </c>
      <c r="I5" s="348"/>
      <c r="J5" s="347">
        <v>45661</v>
      </c>
      <c r="K5" s="348"/>
      <c r="L5" s="347">
        <v>45662</v>
      </c>
      <c r="M5" s="348"/>
      <c r="N5" s="347">
        <v>45663</v>
      </c>
      <c r="O5" s="348"/>
      <c r="P5" s="347">
        <v>45664</v>
      </c>
      <c r="Q5" s="348"/>
      <c r="R5" s="347">
        <v>45665</v>
      </c>
      <c r="S5" s="348"/>
      <c r="T5" s="347">
        <v>45666</v>
      </c>
      <c r="U5" s="348"/>
      <c r="V5" s="347">
        <v>45667</v>
      </c>
      <c r="W5" s="348"/>
      <c r="X5" s="347">
        <v>45668</v>
      </c>
      <c r="Y5" s="348"/>
      <c r="Z5" s="347">
        <v>45669</v>
      </c>
      <c r="AA5" s="348"/>
      <c r="AB5" s="347">
        <v>45670</v>
      </c>
      <c r="AC5" s="348"/>
      <c r="AD5" s="347">
        <v>45671</v>
      </c>
      <c r="AE5" s="348"/>
      <c r="AF5" s="347">
        <v>45672</v>
      </c>
      <c r="AG5" s="348"/>
      <c r="AH5" s="347">
        <v>45672</v>
      </c>
      <c r="AI5" s="348"/>
      <c r="AJ5" s="349" t="s">
        <v>3</v>
      </c>
      <c r="AK5" s="351" t="s">
        <v>4</v>
      </c>
      <c r="AL5" s="343" t="s">
        <v>5</v>
      </c>
      <c r="AM5" s="344"/>
    </row>
    <row r="6" spans="1:41" ht="15.75" thickBot="1" x14ac:dyDescent="0.3">
      <c r="A6" s="357"/>
      <c r="B6" s="357"/>
      <c r="C6" s="359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350"/>
      <c r="AK6" s="352"/>
      <c r="AL6" s="345"/>
      <c r="AM6" s="346"/>
    </row>
    <row r="7" spans="1:41" ht="15" customHeight="1" x14ac:dyDescent="0.25">
      <c r="A7" s="13" t="s">
        <v>8</v>
      </c>
      <c r="B7" s="14">
        <v>7</v>
      </c>
      <c r="C7" s="15" t="s">
        <v>9</v>
      </c>
      <c r="D7" s="332" t="s">
        <v>10</v>
      </c>
      <c r="E7" s="333"/>
      <c r="F7" s="16">
        <v>0.33333333333333331</v>
      </c>
      <c r="G7" s="17">
        <v>0.75</v>
      </c>
      <c r="H7" s="16">
        <v>0.33333333333333331</v>
      </c>
      <c r="I7" s="46">
        <v>0.75</v>
      </c>
      <c r="J7" s="44">
        <v>0.33333333333333331</v>
      </c>
      <c r="K7" s="46">
        <v>0.54166666666666663</v>
      </c>
      <c r="L7" s="338" t="s">
        <v>11</v>
      </c>
      <c r="M7" s="338"/>
      <c r="N7" s="16">
        <v>0.33333333333333331</v>
      </c>
      <c r="O7" s="17">
        <v>0.75</v>
      </c>
      <c r="P7" s="16">
        <v>0.33333333333333331</v>
      </c>
      <c r="Q7" s="46">
        <v>0.75</v>
      </c>
      <c r="R7" s="44">
        <v>0.33333333333333331</v>
      </c>
      <c r="S7" s="17">
        <v>0.75</v>
      </c>
      <c r="T7" s="16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>
        <v>0.75</v>
      </c>
      <c r="Z7" s="338" t="s">
        <v>11</v>
      </c>
      <c r="AA7" s="338"/>
      <c r="AB7" s="16">
        <v>0.29275462962962961</v>
      </c>
      <c r="AC7" s="46">
        <v>0.75</v>
      </c>
      <c r="AD7" s="44">
        <v>0.3323726851851852</v>
      </c>
      <c r="AE7" s="46"/>
      <c r="AF7" s="16"/>
      <c r="AG7" s="17"/>
      <c r="AH7" s="16"/>
      <c r="AI7" s="17"/>
      <c r="AJ7" s="18"/>
      <c r="AK7" s="19"/>
      <c r="AL7" s="341"/>
      <c r="AM7" s="342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334"/>
      <c r="E8" s="335"/>
      <c r="F8" s="321" t="s">
        <v>39</v>
      </c>
      <c r="G8" s="322"/>
      <c r="H8" s="321" t="s">
        <v>39</v>
      </c>
      <c r="I8" s="323"/>
      <c r="J8" s="324" t="s">
        <v>39</v>
      </c>
      <c r="K8" s="323"/>
      <c r="L8" s="339"/>
      <c r="M8" s="339"/>
      <c r="N8" s="321" t="s">
        <v>39</v>
      </c>
      <c r="O8" s="322"/>
      <c r="P8" s="321" t="s">
        <v>39</v>
      </c>
      <c r="Q8" s="323"/>
      <c r="R8" s="324" t="s">
        <v>39</v>
      </c>
      <c r="S8" s="322"/>
      <c r="T8" s="321" t="s">
        <v>39</v>
      </c>
      <c r="U8" s="322"/>
      <c r="V8" s="321" t="s">
        <v>39</v>
      </c>
      <c r="W8" s="323"/>
      <c r="X8" s="324" t="s">
        <v>39</v>
      </c>
      <c r="Y8" s="323"/>
      <c r="Z8" s="339"/>
      <c r="AA8" s="339"/>
      <c r="AB8" s="24">
        <v>0.30402777777777779</v>
      </c>
      <c r="AC8" s="47">
        <v>0.77839120370370374</v>
      </c>
      <c r="AD8" s="45">
        <v>0.2864814814814815</v>
      </c>
      <c r="AE8" s="47"/>
      <c r="AF8" s="24"/>
      <c r="AG8" s="25"/>
      <c r="AH8" s="24"/>
      <c r="AI8" s="25"/>
      <c r="AJ8" s="26"/>
      <c r="AK8" s="28"/>
      <c r="AL8" s="341"/>
      <c r="AM8" s="342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334"/>
      <c r="E9" s="335"/>
      <c r="F9" s="321" t="s">
        <v>39</v>
      </c>
      <c r="G9" s="322"/>
      <c r="H9" s="321" t="s">
        <v>39</v>
      </c>
      <c r="I9" s="323"/>
      <c r="J9" s="324" t="s">
        <v>39</v>
      </c>
      <c r="K9" s="323"/>
      <c r="L9" s="339"/>
      <c r="M9" s="339"/>
      <c r="N9" s="321" t="s">
        <v>39</v>
      </c>
      <c r="O9" s="322"/>
      <c r="P9" s="321" t="s">
        <v>39</v>
      </c>
      <c r="Q9" s="323"/>
      <c r="R9" s="319" t="s">
        <v>40</v>
      </c>
      <c r="S9" s="320"/>
      <c r="T9" s="24">
        <v>0.38091435185185185</v>
      </c>
      <c r="U9" s="25" t="e">
        <f>VLOOKUP(B9,#REF!,4,0)</f>
        <v>#REF!</v>
      </c>
      <c r="V9" s="24">
        <v>0.375</v>
      </c>
      <c r="W9" s="47">
        <v>0.75</v>
      </c>
      <c r="X9" s="45">
        <v>0.37959490740740742</v>
      </c>
      <c r="Y9" s="47">
        <v>0.54222222222222227</v>
      </c>
      <c r="Z9" s="339"/>
      <c r="AA9" s="339"/>
      <c r="AB9" s="24">
        <v>0.38096064814814817</v>
      </c>
      <c r="AC9" s="47">
        <v>0.75</v>
      </c>
      <c r="AD9" s="45">
        <v>0.37869212962962961</v>
      </c>
      <c r="AE9" s="47"/>
      <c r="AF9" s="24"/>
      <c r="AG9" s="25"/>
      <c r="AH9" s="24"/>
      <c r="AI9" s="25"/>
      <c r="AJ9" s="26"/>
      <c r="AK9" s="28">
        <v>1</v>
      </c>
      <c r="AL9" s="325"/>
      <c r="AM9" s="326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334"/>
      <c r="E10" s="335"/>
      <c r="F10" s="24">
        <v>0.33333333333333331</v>
      </c>
      <c r="G10" s="25">
        <v>0.75</v>
      </c>
      <c r="H10" s="24">
        <v>0.33333333333333331</v>
      </c>
      <c r="I10" s="47">
        <v>0.75</v>
      </c>
      <c r="J10" s="45">
        <v>0.33333333333333331</v>
      </c>
      <c r="K10" s="47">
        <v>0.54166666666666663</v>
      </c>
      <c r="L10" s="339"/>
      <c r="M10" s="339"/>
      <c r="N10" s="24">
        <v>0.33333333333333331</v>
      </c>
      <c r="O10" s="25">
        <v>0.75</v>
      </c>
      <c r="P10" s="24">
        <v>0.33333333333333331</v>
      </c>
      <c r="Q10" s="47">
        <v>0.75</v>
      </c>
      <c r="R10" s="45">
        <v>0.33333333333333331</v>
      </c>
      <c r="S10" s="25">
        <v>0.75</v>
      </c>
      <c r="T10" s="24">
        <v>0.31086805555555558</v>
      </c>
      <c r="U10" s="25">
        <v>0.75</v>
      </c>
      <c r="V10" s="24">
        <v>0.30092592592592593</v>
      </c>
      <c r="W10" s="47">
        <v>0.75</v>
      </c>
      <c r="X10" s="45">
        <v>0.28288194444444442</v>
      </c>
      <c r="Y10" s="47">
        <v>0.78180555555555553</v>
      </c>
      <c r="Z10" s="339"/>
      <c r="AA10" s="339"/>
      <c r="AB10" s="24">
        <v>0.2945949074074074</v>
      </c>
      <c r="AC10" s="47">
        <v>0.80193287037037042</v>
      </c>
      <c r="AD10" s="45">
        <v>0.29002314814814817</v>
      </c>
      <c r="AE10" s="47"/>
      <c r="AF10" s="24"/>
      <c r="AG10" s="25"/>
      <c r="AH10" s="24"/>
      <c r="AI10" s="25"/>
      <c r="AJ10" s="31"/>
      <c r="AK10" s="28"/>
      <c r="AL10" s="341"/>
      <c r="AM10" s="342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334"/>
      <c r="E11" s="335"/>
      <c r="F11" s="24">
        <v>0.37708333333333333</v>
      </c>
      <c r="G11" s="25">
        <v>0.7708680555555556</v>
      </c>
      <c r="H11" s="24">
        <v>0.38055555555555554</v>
      </c>
      <c r="I11" s="47">
        <v>0.76907407407407402</v>
      </c>
      <c r="J11" s="45">
        <v>0.37847222222222221</v>
      </c>
      <c r="K11" s="47">
        <v>0.54166666666666663</v>
      </c>
      <c r="L11" s="339"/>
      <c r="M11" s="339"/>
      <c r="N11" s="24">
        <v>0.35542824074074075</v>
      </c>
      <c r="O11" s="25">
        <v>0.76996527777777779</v>
      </c>
      <c r="P11" s="24">
        <v>0.37900462962962961</v>
      </c>
      <c r="Q11" s="47">
        <v>0.79605324074074069</v>
      </c>
      <c r="R11" s="45">
        <v>0.37644675925925924</v>
      </c>
      <c r="S11" s="25">
        <v>0.7598611111111111</v>
      </c>
      <c r="T11" s="24">
        <v>0.38113425925925926</v>
      </c>
      <c r="U11" s="25" t="e">
        <f>VLOOKUP(B11,#REF!,4,0)</f>
        <v>#REF!</v>
      </c>
      <c r="V11" s="24">
        <v>0.37916666666666665</v>
      </c>
      <c r="W11" s="47">
        <v>0.79806712962962967</v>
      </c>
      <c r="X11" s="45">
        <v>0.38065972222222222</v>
      </c>
      <c r="Y11" s="47">
        <v>0.54525462962962967</v>
      </c>
      <c r="Z11" s="339"/>
      <c r="AA11" s="339"/>
      <c r="AB11" s="24">
        <v>0.38133101851851853</v>
      </c>
      <c r="AC11" s="47">
        <v>0.76383101851851853</v>
      </c>
      <c r="AD11" s="45">
        <v>0.37778935185185186</v>
      </c>
      <c r="AE11" s="47"/>
      <c r="AF11" s="24"/>
      <c r="AG11" s="25"/>
      <c r="AH11" s="24"/>
      <c r="AI11" s="25"/>
      <c r="AJ11" s="26"/>
      <c r="AK11" s="28"/>
      <c r="AL11" s="325"/>
      <c r="AM11" s="326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334"/>
      <c r="E12" s="335"/>
      <c r="F12" s="24">
        <v>0.33333333333333331</v>
      </c>
      <c r="G12" s="25">
        <v>0.75</v>
      </c>
      <c r="H12" s="24">
        <v>0.33333333333333331</v>
      </c>
      <c r="I12" s="47">
        <v>0.75</v>
      </c>
      <c r="J12" s="45">
        <v>0.33333333333333331</v>
      </c>
      <c r="K12" s="47">
        <v>0.54166666666666663</v>
      </c>
      <c r="L12" s="339"/>
      <c r="M12" s="339"/>
      <c r="N12" s="24">
        <v>0.33333333333333331</v>
      </c>
      <c r="O12" s="25">
        <v>0.75</v>
      </c>
      <c r="P12" s="24">
        <v>0.33333333333333331</v>
      </c>
      <c r="Q12" s="47">
        <v>0.75</v>
      </c>
      <c r="R12" s="45">
        <v>0.33333333333333331</v>
      </c>
      <c r="S12" s="25">
        <v>0.75</v>
      </c>
      <c r="T12" s="24">
        <v>0.3075</v>
      </c>
      <c r="U12" s="25" t="e">
        <f>VLOOKUP(B12,#REF!,4,0)</f>
        <v>#REF!</v>
      </c>
      <c r="V12" s="24">
        <v>0.3429976851851852</v>
      </c>
      <c r="W12" s="47">
        <v>0.86881944444444448</v>
      </c>
      <c r="X12" s="45">
        <v>0.33435185185185184</v>
      </c>
      <c r="Y12" s="47">
        <v>0.54166666666666663</v>
      </c>
      <c r="Z12" s="339"/>
      <c r="AA12" s="339"/>
      <c r="AB12" s="24">
        <v>0.30962962962962964</v>
      </c>
      <c r="AC12" s="47">
        <v>0.84518518518518515</v>
      </c>
      <c r="AD12" s="45">
        <v>0.32307870370370373</v>
      </c>
      <c r="AE12" s="47"/>
      <c r="AF12" s="24"/>
      <c r="AG12" s="25"/>
      <c r="AH12" s="24"/>
      <c r="AI12" s="25"/>
      <c r="AJ12" s="26"/>
      <c r="AK12" s="28"/>
      <c r="AL12" s="341"/>
      <c r="AM12" s="342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334"/>
      <c r="E13" s="335"/>
      <c r="F13" s="24">
        <v>0.375</v>
      </c>
      <c r="G13" s="25">
        <v>0.75</v>
      </c>
      <c r="H13" s="24">
        <v>0.37679398148148147</v>
      </c>
      <c r="I13" s="47">
        <v>0.88571759259259264</v>
      </c>
      <c r="J13" s="45">
        <v>0.37910879629629629</v>
      </c>
      <c r="K13" s="47">
        <v>0.56423611111111116</v>
      </c>
      <c r="L13" s="339"/>
      <c r="M13" s="339"/>
      <c r="N13" s="24">
        <v>0.37869212962962961</v>
      </c>
      <c r="O13" s="25">
        <v>0.75</v>
      </c>
      <c r="P13" s="24">
        <v>0.29562500000000003</v>
      </c>
      <c r="Q13" s="47">
        <v>0.75564814814814818</v>
      </c>
      <c r="R13" s="45">
        <v>0.375</v>
      </c>
      <c r="S13" s="25">
        <v>0.75</v>
      </c>
      <c r="T13" s="51">
        <v>0.39248842592592592</v>
      </c>
      <c r="U13" s="25" t="e">
        <f>VLOOKUP(B13,#REF!,4,0)</f>
        <v>#REF!</v>
      </c>
      <c r="V13" s="24">
        <v>0.37708333333333333</v>
      </c>
      <c r="W13" s="47">
        <v>0.78437500000000004</v>
      </c>
      <c r="X13" s="50">
        <v>0.38776620370370368</v>
      </c>
      <c r="Y13" s="47">
        <v>0.54828703703703707</v>
      </c>
      <c r="Z13" s="339"/>
      <c r="AA13" s="339"/>
      <c r="AB13" s="24">
        <v>0.37743055555555555</v>
      </c>
      <c r="AC13" s="47">
        <v>0.78932870370370367</v>
      </c>
      <c r="AD13" s="45">
        <v>0.375</v>
      </c>
      <c r="AE13" s="47"/>
      <c r="AF13" s="24"/>
      <c r="AG13" s="25"/>
      <c r="AH13" s="24"/>
      <c r="AI13" s="25"/>
      <c r="AJ13" s="26">
        <v>2</v>
      </c>
      <c r="AK13" s="28"/>
      <c r="AL13" s="325"/>
      <c r="AM13" s="326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334"/>
      <c r="E14" s="335"/>
      <c r="F14" s="24">
        <v>0.33493055555555556</v>
      </c>
      <c r="G14" s="25">
        <v>0.74971064814814814</v>
      </c>
      <c r="H14" s="24">
        <v>0.36905092592592592</v>
      </c>
      <c r="I14" s="47">
        <v>0.75037037037037035</v>
      </c>
      <c r="J14" s="45">
        <v>0.38517361111111109</v>
      </c>
      <c r="K14" s="47">
        <v>0.54302083333333329</v>
      </c>
      <c r="L14" s="339"/>
      <c r="M14" s="339"/>
      <c r="N14" s="24">
        <v>0.40185185185185185</v>
      </c>
      <c r="O14" s="25">
        <v>0.75871527777777781</v>
      </c>
      <c r="P14" s="24">
        <v>0.36030092592592594</v>
      </c>
      <c r="Q14" s="47">
        <v>0.75393518518518521</v>
      </c>
      <c r="R14" s="45">
        <v>0.36704861111111109</v>
      </c>
      <c r="S14" s="25">
        <v>0.75069444444444444</v>
      </c>
      <c r="T14" s="24">
        <v>0.3661921296296296</v>
      </c>
      <c r="U14" s="25" t="e">
        <f>VLOOKUP(B14,#REF!,4,0)</f>
        <v>#REF!</v>
      </c>
      <c r="V14" s="24">
        <v>0.36629629629629629</v>
      </c>
      <c r="W14" s="47">
        <v>0.75065972222222221</v>
      </c>
      <c r="X14" s="45">
        <v>0.35171296296296295</v>
      </c>
      <c r="Y14" s="47">
        <v>0.55290509259259257</v>
      </c>
      <c r="Z14" s="339"/>
      <c r="AA14" s="339"/>
      <c r="AB14" s="24">
        <v>0.36769675925925926</v>
      </c>
      <c r="AC14" s="47">
        <v>0.75016203703703699</v>
      </c>
      <c r="AD14" s="45">
        <v>0.36266203703703703</v>
      </c>
      <c r="AE14" s="47"/>
      <c r="AF14" s="24"/>
      <c r="AG14" s="25"/>
      <c r="AH14" s="24"/>
      <c r="AI14" s="25"/>
      <c r="AJ14" s="26"/>
      <c r="AK14" s="33"/>
      <c r="AL14" s="325"/>
      <c r="AM14" s="326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334"/>
      <c r="E15" s="335"/>
      <c r="F15" s="24">
        <v>0.30100694444444442</v>
      </c>
      <c r="G15" s="25">
        <v>0.73879629629629628</v>
      </c>
      <c r="H15" s="24">
        <v>0.31444444444444447</v>
      </c>
      <c r="I15" s="47">
        <v>0.72752314814814811</v>
      </c>
      <c r="J15" s="45">
        <v>0.31403935185185183</v>
      </c>
      <c r="K15" s="47">
        <v>0.56456018518518514</v>
      </c>
      <c r="L15" s="339"/>
      <c r="M15" s="339"/>
      <c r="N15" s="24">
        <v>0.29820601851851852</v>
      </c>
      <c r="O15" s="25">
        <v>0.84466435185185185</v>
      </c>
      <c r="P15" s="24">
        <v>0.29714120370370373</v>
      </c>
      <c r="Q15" s="47">
        <v>0.75121527777777775</v>
      </c>
      <c r="R15" s="45">
        <v>0.29166666666666669</v>
      </c>
      <c r="S15" s="25">
        <v>0.72767361111111106</v>
      </c>
      <c r="T15" s="24">
        <v>0.29447916666666668</v>
      </c>
      <c r="U15" s="25">
        <v>0.75</v>
      </c>
      <c r="V15" s="24">
        <v>0.29616898148148146</v>
      </c>
      <c r="W15" s="47">
        <v>0.71689814814814812</v>
      </c>
      <c r="X15" s="45">
        <v>0.29743055555555553</v>
      </c>
      <c r="Y15" s="47">
        <v>0.54425925925925922</v>
      </c>
      <c r="Z15" s="339"/>
      <c r="AA15" s="339"/>
      <c r="AB15" s="24">
        <v>0.29358796296296297</v>
      </c>
      <c r="AC15" s="47">
        <v>0.71418981481481481</v>
      </c>
      <c r="AD15" s="45">
        <v>0.34873842592592591</v>
      </c>
      <c r="AE15" s="47"/>
      <c r="AF15" s="24"/>
      <c r="AG15" s="25"/>
      <c r="AH15" s="24"/>
      <c r="AI15" s="25"/>
      <c r="AJ15" s="26"/>
      <c r="AK15" s="33"/>
      <c r="AL15" s="341" t="s">
        <v>38</v>
      </c>
      <c r="AM15" s="342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334"/>
      <c r="E16" s="335"/>
      <c r="F16" s="24">
        <v>0.37990740740740742</v>
      </c>
      <c r="G16" s="25">
        <v>0.75018518518518518</v>
      </c>
      <c r="H16" s="24">
        <v>0.37931712962962966</v>
      </c>
      <c r="I16" s="47">
        <v>0.7572106481481482</v>
      </c>
      <c r="J16" s="45">
        <v>0.37479166666666669</v>
      </c>
      <c r="K16" s="47">
        <v>0.54392361111111109</v>
      </c>
      <c r="L16" s="339"/>
      <c r="M16" s="339"/>
      <c r="N16" s="24">
        <v>0.37637731481481479</v>
      </c>
      <c r="O16" s="25">
        <v>0.63598379629629631</v>
      </c>
      <c r="P16" s="24">
        <v>0.37946759259259261</v>
      </c>
      <c r="Q16" s="47">
        <v>0.75247685185185187</v>
      </c>
      <c r="R16" s="319" t="s">
        <v>40</v>
      </c>
      <c r="S16" s="320"/>
      <c r="T16" s="24">
        <v>0.37740740740740741</v>
      </c>
      <c r="U16" s="25" t="e">
        <f>VLOOKUP(B16,#REF!,4,0)</f>
        <v>#REF!</v>
      </c>
      <c r="V16" s="24">
        <v>0.38202546296296297</v>
      </c>
      <c r="W16" s="47">
        <v>0.75240740740740741</v>
      </c>
      <c r="X16" s="45">
        <v>0.37496527777777777</v>
      </c>
      <c r="Y16" s="47">
        <v>0.54390046296296302</v>
      </c>
      <c r="Z16" s="339"/>
      <c r="AA16" s="339"/>
      <c r="AB16" s="24">
        <v>0.37846064814814817</v>
      </c>
      <c r="AC16" s="47">
        <v>0.75223379629629628</v>
      </c>
      <c r="AD16" s="45">
        <v>0.3740046296296296</v>
      </c>
      <c r="AE16" s="47"/>
      <c r="AF16" s="24"/>
      <c r="AG16" s="25"/>
      <c r="AH16" s="24"/>
      <c r="AI16" s="25"/>
      <c r="AJ16" s="26"/>
      <c r="AK16" s="33">
        <v>1</v>
      </c>
      <c r="AL16" s="325"/>
      <c r="AM16" s="326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334"/>
      <c r="E17" s="335"/>
      <c r="F17" s="24">
        <v>0.31888888888888889</v>
      </c>
      <c r="G17" s="25">
        <v>0.70833333333333337</v>
      </c>
      <c r="H17" s="24"/>
      <c r="I17" s="47">
        <v>0.7427893518518518</v>
      </c>
      <c r="J17" s="45">
        <v>0.25959490740740743</v>
      </c>
      <c r="K17" s="47">
        <v>0.73599537037037033</v>
      </c>
      <c r="L17" s="339"/>
      <c r="M17" s="339"/>
      <c r="N17" s="24">
        <v>0.29682870370370368</v>
      </c>
      <c r="O17" s="25">
        <v>0.70833333333333337</v>
      </c>
      <c r="P17" s="24">
        <v>0.375</v>
      </c>
      <c r="Q17" s="47">
        <v>0.70833333333333337</v>
      </c>
      <c r="R17" s="45">
        <v>0.375</v>
      </c>
      <c r="S17" s="25">
        <v>0.70833333333333337</v>
      </c>
      <c r="T17" s="24">
        <v>0.30951388888888887</v>
      </c>
      <c r="U17" s="25" t="e">
        <f>VLOOKUP(B17,#REF!,4,0)</f>
        <v>#REF!</v>
      </c>
      <c r="V17" s="24">
        <v>0.31155092592592593</v>
      </c>
      <c r="W17" s="47">
        <v>0.71483796296296298</v>
      </c>
      <c r="X17" s="45">
        <v>0.32709490740740743</v>
      </c>
      <c r="Y17" s="47">
        <v>0.54821759259259262</v>
      </c>
      <c r="Z17" s="339"/>
      <c r="AA17" s="339"/>
      <c r="AB17" s="24">
        <v>0.28440972222222222</v>
      </c>
      <c r="AC17" s="47">
        <v>0.76484953703703706</v>
      </c>
      <c r="AD17" s="45">
        <v>0.26975694444444442</v>
      </c>
      <c r="AE17" s="47"/>
      <c r="AF17" s="24"/>
      <c r="AG17" s="25"/>
      <c r="AH17" s="24"/>
      <c r="AI17" s="25"/>
      <c r="AJ17" s="34"/>
      <c r="AK17" s="33"/>
      <c r="AL17" s="325"/>
      <c r="AM17" s="326"/>
    </row>
    <row r="18" spans="1:39" ht="15.75" customHeight="1" thickBot="1" x14ac:dyDescent="0.3">
      <c r="A18" s="35" t="s">
        <v>12</v>
      </c>
      <c r="B18" s="36">
        <v>172</v>
      </c>
      <c r="C18" s="37" t="s">
        <v>28</v>
      </c>
      <c r="D18" s="336"/>
      <c r="E18" s="337"/>
      <c r="F18" s="48">
        <v>0.28506944444444443</v>
      </c>
      <c r="G18" s="49">
        <v>0.76739583333333339</v>
      </c>
      <c r="H18" s="48">
        <v>0.28347222222222224</v>
      </c>
      <c r="I18" s="39">
        <v>0.7680555555555556</v>
      </c>
      <c r="J18" s="38">
        <v>0.28881944444444446</v>
      </c>
      <c r="K18" s="39">
        <v>0.54166666666666663</v>
      </c>
      <c r="L18" s="340"/>
      <c r="M18" s="340"/>
      <c r="N18" s="48">
        <v>0.28326388888888887</v>
      </c>
      <c r="O18" s="49">
        <v>0.76293981481481477</v>
      </c>
      <c r="P18" s="48">
        <v>0.29162037037037036</v>
      </c>
      <c r="Q18" s="39">
        <v>0.75283564814814818</v>
      </c>
      <c r="R18" s="38">
        <v>0.29166666666666669</v>
      </c>
      <c r="S18" s="49">
        <v>0.75120370370370371</v>
      </c>
      <c r="T18" s="48">
        <v>0.30182870370370368</v>
      </c>
      <c r="U18" s="25" t="e">
        <f>VLOOKUP(B18,#REF!,4,0)</f>
        <v>#REF!</v>
      </c>
      <c r="V18" s="48">
        <v>0.29166666666666669</v>
      </c>
      <c r="W18" s="39">
        <v>0.7845833333333333</v>
      </c>
      <c r="X18" s="38">
        <v>0.28805555555555556</v>
      </c>
      <c r="Y18" s="39">
        <v>0.54937499999999995</v>
      </c>
      <c r="Z18" s="340"/>
      <c r="AA18" s="340"/>
      <c r="AB18" s="48">
        <v>0.28927083333333331</v>
      </c>
      <c r="AC18" s="39">
        <v>0.75642361111111112</v>
      </c>
      <c r="AD18" s="38">
        <v>0.29238425925925926</v>
      </c>
      <c r="AE18" s="39"/>
      <c r="AF18" s="38"/>
      <c r="AG18" s="39"/>
      <c r="AH18" s="38"/>
      <c r="AI18" s="39"/>
      <c r="AJ18" s="40"/>
      <c r="AK18" s="41"/>
      <c r="AL18" s="325"/>
      <c r="AM18" s="326"/>
    </row>
    <row r="19" spans="1:39" ht="15.75" thickBot="1" x14ac:dyDescent="0.3">
      <c r="A19" s="327" t="s">
        <v>29</v>
      </c>
      <c r="B19" s="328"/>
      <c r="C19" s="42" t="s">
        <v>30</v>
      </c>
      <c r="D19" s="329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1"/>
    </row>
    <row r="22" spans="1:39" ht="15" customHeight="1" x14ac:dyDescent="0.25">
      <c r="E22" s="43"/>
      <c r="F22" s="43"/>
      <c r="G22" s="43"/>
      <c r="H22" s="43"/>
      <c r="P22" s="43"/>
      <c r="V22" s="43"/>
    </row>
  </sheetData>
  <mergeCells count="56"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L5:AM6"/>
    <mergeCell ref="AL7:AM7"/>
    <mergeCell ref="AL8:AM8"/>
    <mergeCell ref="AB5:AC5"/>
    <mergeCell ref="AD5:AE5"/>
    <mergeCell ref="AF5:AG5"/>
    <mergeCell ref="AH5:AI5"/>
    <mergeCell ref="AJ5:AJ6"/>
    <mergeCell ref="AK5:AK6"/>
    <mergeCell ref="AL18:AM18"/>
    <mergeCell ref="A19:B19"/>
    <mergeCell ref="D19:AM19"/>
    <mergeCell ref="D7:E18"/>
    <mergeCell ref="L7:M18"/>
    <mergeCell ref="Z7:AA18"/>
    <mergeCell ref="AL17:AM17"/>
    <mergeCell ref="AL10:AM10"/>
    <mergeCell ref="AL11:AM11"/>
    <mergeCell ref="AL12:AM12"/>
    <mergeCell ref="AL13:AM13"/>
    <mergeCell ref="AL14:AM14"/>
    <mergeCell ref="AL15:AM15"/>
    <mergeCell ref="AL16:AM16"/>
    <mergeCell ref="AL9:AM9"/>
    <mergeCell ref="F8:G8"/>
    <mergeCell ref="H8:I8"/>
    <mergeCell ref="J8:K8"/>
    <mergeCell ref="F9:G9"/>
    <mergeCell ref="H9:I9"/>
    <mergeCell ref="J9:K9"/>
    <mergeCell ref="R16:S16"/>
    <mergeCell ref="T8:U8"/>
    <mergeCell ref="V8:W8"/>
    <mergeCell ref="X8:Y8"/>
    <mergeCell ref="N8:O8"/>
    <mergeCell ref="N9:O9"/>
    <mergeCell ref="P8:Q8"/>
    <mergeCell ref="P9:Q9"/>
    <mergeCell ref="R8:S8"/>
    <mergeCell ref="R9:S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6BCD-C0D5-4D58-9318-EAA21A97C780}">
  <dimension ref="A1:E491"/>
  <sheetViews>
    <sheetView topLeftCell="A457" workbookViewId="0">
      <selection sqref="A1:E491"/>
    </sheetView>
  </sheetViews>
  <sheetFormatPr baseColWidth="10" defaultRowHeight="15" x14ac:dyDescent="0.25"/>
  <sheetData>
    <row r="1" spans="1:5" x14ac:dyDescent="0.25">
      <c r="A1" s="180" t="s">
        <v>150</v>
      </c>
      <c r="B1" s="180" t="s">
        <v>151</v>
      </c>
      <c r="C1" s="180" t="s">
        <v>152</v>
      </c>
      <c r="D1" s="180" t="s">
        <v>153</v>
      </c>
      <c r="E1" s="180" t="s">
        <v>154</v>
      </c>
    </row>
    <row r="2" spans="1:5" x14ac:dyDescent="0.25">
      <c r="A2" s="181">
        <v>170</v>
      </c>
      <c r="B2" s="182" t="s">
        <v>155</v>
      </c>
      <c r="C2" s="183">
        <v>45778</v>
      </c>
      <c r="D2" s="184">
        <v>0.2666898148148148</v>
      </c>
      <c r="E2" s="185" t="s">
        <v>6</v>
      </c>
    </row>
    <row r="3" spans="1:5" x14ac:dyDescent="0.25">
      <c r="A3" s="181">
        <v>170</v>
      </c>
      <c r="B3" s="182" t="s">
        <v>155</v>
      </c>
      <c r="C3" s="183">
        <v>45778</v>
      </c>
      <c r="D3" s="184">
        <v>0.72766203703703702</v>
      </c>
      <c r="E3" s="186" t="s">
        <v>7</v>
      </c>
    </row>
    <row r="4" spans="1:5" x14ac:dyDescent="0.25">
      <c r="A4" s="181">
        <v>190</v>
      </c>
      <c r="B4" s="182" t="s">
        <v>156</v>
      </c>
      <c r="C4" s="183">
        <v>45778</v>
      </c>
      <c r="D4" s="184">
        <v>0.65804398148148147</v>
      </c>
      <c r="E4" s="186" t="s">
        <v>7</v>
      </c>
    </row>
    <row r="5" spans="1:5" x14ac:dyDescent="0.25">
      <c r="A5" s="181">
        <v>7</v>
      </c>
      <c r="B5" s="182" t="s">
        <v>157</v>
      </c>
      <c r="C5" s="183">
        <v>45779</v>
      </c>
      <c r="D5" s="184">
        <v>0.27261574074074074</v>
      </c>
      <c r="E5" s="185" t="s">
        <v>6</v>
      </c>
    </row>
    <row r="6" spans="1:5" x14ac:dyDescent="0.25">
      <c r="A6" s="181">
        <v>11</v>
      </c>
      <c r="B6" s="182" t="s">
        <v>158</v>
      </c>
      <c r="C6" s="183">
        <v>45779</v>
      </c>
      <c r="D6" s="184">
        <v>0.29409722222222223</v>
      </c>
      <c r="E6" s="185" t="s">
        <v>6</v>
      </c>
    </row>
    <row r="7" spans="1:5" x14ac:dyDescent="0.25">
      <c r="A7" s="181">
        <v>14</v>
      </c>
      <c r="B7" s="182" t="s">
        <v>159</v>
      </c>
      <c r="C7" s="183">
        <v>45779</v>
      </c>
      <c r="D7" s="184">
        <v>0.29373842592592592</v>
      </c>
      <c r="E7" s="185" t="s">
        <v>6</v>
      </c>
    </row>
    <row r="8" spans="1:5" x14ac:dyDescent="0.25">
      <c r="A8" s="181">
        <v>15</v>
      </c>
      <c r="B8" s="182" t="s">
        <v>160</v>
      </c>
      <c r="C8" s="183">
        <v>45779</v>
      </c>
      <c r="D8" s="184">
        <v>0.2936111111111111</v>
      </c>
      <c r="E8" s="185" t="s">
        <v>6</v>
      </c>
    </row>
    <row r="9" spans="1:5" x14ac:dyDescent="0.25">
      <c r="A9" s="181">
        <v>18</v>
      </c>
      <c r="B9" s="182" t="s">
        <v>161</v>
      </c>
      <c r="C9" s="183">
        <v>45779</v>
      </c>
      <c r="D9" s="184">
        <v>0.29495370370370372</v>
      </c>
      <c r="E9" s="185" t="s">
        <v>6</v>
      </c>
    </row>
    <row r="10" spans="1:5" x14ac:dyDescent="0.25">
      <c r="A10" s="181">
        <v>22</v>
      </c>
      <c r="B10" s="182" t="s">
        <v>162</v>
      </c>
      <c r="C10" s="183">
        <v>45779</v>
      </c>
      <c r="D10" s="184">
        <v>0.41312500000000002</v>
      </c>
      <c r="E10" s="185" t="s">
        <v>6</v>
      </c>
    </row>
    <row r="11" spans="1:5" x14ac:dyDescent="0.25">
      <c r="A11" s="181">
        <v>47</v>
      </c>
      <c r="B11" s="182" t="s">
        <v>163</v>
      </c>
      <c r="C11" s="183">
        <v>45779</v>
      </c>
      <c r="D11" s="184">
        <v>0.37638888888888888</v>
      </c>
      <c r="E11" s="185" t="s">
        <v>6</v>
      </c>
    </row>
    <row r="12" spans="1:5" x14ac:dyDescent="0.25">
      <c r="A12" s="181">
        <v>52</v>
      </c>
      <c r="B12" s="182" t="s">
        <v>164</v>
      </c>
      <c r="C12" s="183">
        <v>45779</v>
      </c>
      <c r="D12" s="184">
        <v>0.29773148148148149</v>
      </c>
      <c r="E12" s="185" t="s">
        <v>6</v>
      </c>
    </row>
    <row r="13" spans="1:5" x14ac:dyDescent="0.25">
      <c r="A13" s="181">
        <v>120</v>
      </c>
      <c r="B13" s="182" t="s">
        <v>165</v>
      </c>
      <c r="C13" s="183">
        <v>45779</v>
      </c>
      <c r="D13" s="184">
        <v>0.27590277777777777</v>
      </c>
      <c r="E13" s="185" t="s">
        <v>6</v>
      </c>
    </row>
    <row r="14" spans="1:5" x14ac:dyDescent="0.25">
      <c r="A14" s="181">
        <v>125</v>
      </c>
      <c r="B14" s="182" t="s">
        <v>166</v>
      </c>
      <c r="C14" s="183">
        <v>45779</v>
      </c>
      <c r="D14" s="184">
        <v>0.37459490740740742</v>
      </c>
      <c r="E14" s="185" t="s">
        <v>6</v>
      </c>
    </row>
    <row r="15" spans="1:5" x14ac:dyDescent="0.25">
      <c r="A15" s="181">
        <v>139</v>
      </c>
      <c r="B15" s="182" t="s">
        <v>167</v>
      </c>
      <c r="C15" s="183">
        <v>45779</v>
      </c>
      <c r="D15" s="184">
        <v>0.28203703703703703</v>
      </c>
      <c r="E15" s="185" t="s">
        <v>6</v>
      </c>
    </row>
    <row r="16" spans="1:5" x14ac:dyDescent="0.25">
      <c r="A16" s="181">
        <v>142</v>
      </c>
      <c r="B16" s="182" t="s">
        <v>168</v>
      </c>
      <c r="C16" s="183">
        <v>45779</v>
      </c>
      <c r="D16" s="184">
        <v>0.35748842592592595</v>
      </c>
      <c r="E16" s="185" t="s">
        <v>6</v>
      </c>
    </row>
    <row r="17" spans="1:5" x14ac:dyDescent="0.25">
      <c r="A17" s="181">
        <v>159</v>
      </c>
      <c r="B17" s="182" t="s">
        <v>169</v>
      </c>
      <c r="C17" s="183">
        <v>45779</v>
      </c>
      <c r="D17" s="184">
        <v>0.37863425925925925</v>
      </c>
      <c r="E17" s="185" t="s">
        <v>6</v>
      </c>
    </row>
    <row r="18" spans="1:5" x14ac:dyDescent="0.25">
      <c r="A18" s="181">
        <v>168</v>
      </c>
      <c r="B18" s="182" t="s">
        <v>170</v>
      </c>
      <c r="C18" s="183">
        <v>45779</v>
      </c>
      <c r="D18" s="184">
        <v>0.29416666666666669</v>
      </c>
      <c r="E18" s="185" t="s">
        <v>6</v>
      </c>
    </row>
    <row r="19" spans="1:5" x14ac:dyDescent="0.25">
      <c r="A19" s="181">
        <v>170</v>
      </c>
      <c r="B19" s="182" t="s">
        <v>155</v>
      </c>
      <c r="C19" s="183">
        <v>45779</v>
      </c>
      <c r="D19" s="184">
        <v>0.30278935185185185</v>
      </c>
      <c r="E19" s="185" t="s">
        <v>6</v>
      </c>
    </row>
    <row r="20" spans="1:5" x14ac:dyDescent="0.25">
      <c r="A20" s="181">
        <v>175</v>
      </c>
      <c r="B20" s="182" t="s">
        <v>171</v>
      </c>
      <c r="C20" s="183">
        <v>45779</v>
      </c>
      <c r="D20" s="184">
        <v>0.29475694444444445</v>
      </c>
      <c r="E20" s="185" t="s">
        <v>6</v>
      </c>
    </row>
    <row r="21" spans="1:5" x14ac:dyDescent="0.25">
      <c r="A21" s="181">
        <v>177</v>
      </c>
      <c r="B21" s="182" t="s">
        <v>172</v>
      </c>
      <c r="C21" s="183">
        <v>45779</v>
      </c>
      <c r="D21" s="184">
        <v>0.29603009259259261</v>
      </c>
      <c r="E21" s="185" t="s">
        <v>6</v>
      </c>
    </row>
    <row r="22" spans="1:5" x14ac:dyDescent="0.25">
      <c r="A22" s="181">
        <v>180</v>
      </c>
      <c r="B22" s="182" t="s">
        <v>173</v>
      </c>
      <c r="C22" s="183">
        <v>45779</v>
      </c>
      <c r="D22" s="184">
        <v>0.27538194444444447</v>
      </c>
      <c r="E22" s="185" t="s">
        <v>6</v>
      </c>
    </row>
    <row r="23" spans="1:5" x14ac:dyDescent="0.25">
      <c r="A23" s="181">
        <v>184</v>
      </c>
      <c r="B23" s="182" t="s">
        <v>174</v>
      </c>
      <c r="C23" s="183">
        <v>45779</v>
      </c>
      <c r="D23" s="184">
        <v>0.28189814814814818</v>
      </c>
      <c r="E23" s="185" t="s">
        <v>6</v>
      </c>
    </row>
    <row r="24" spans="1:5" x14ac:dyDescent="0.25">
      <c r="A24" s="181">
        <v>185</v>
      </c>
      <c r="B24" s="182" t="s">
        <v>175</v>
      </c>
      <c r="C24" s="183">
        <v>45779</v>
      </c>
      <c r="D24" s="184">
        <v>0.3008912037037037</v>
      </c>
      <c r="E24" s="185" t="s">
        <v>6</v>
      </c>
    </row>
    <row r="25" spans="1:5" x14ac:dyDescent="0.25">
      <c r="A25" s="181">
        <v>186</v>
      </c>
      <c r="B25" s="182" t="s">
        <v>176</v>
      </c>
      <c r="C25" s="183">
        <v>45779</v>
      </c>
      <c r="D25" s="184">
        <v>0.49078703703703702</v>
      </c>
      <c r="E25" s="185" t="s">
        <v>6</v>
      </c>
    </row>
    <row r="26" spans="1:5" x14ac:dyDescent="0.25">
      <c r="A26" s="181">
        <v>188</v>
      </c>
      <c r="B26" s="182" t="s">
        <v>177</v>
      </c>
      <c r="C26" s="183">
        <v>45779</v>
      </c>
      <c r="D26" s="184">
        <v>0.26746527777777779</v>
      </c>
      <c r="E26" s="185" t="s">
        <v>6</v>
      </c>
    </row>
    <row r="27" spans="1:5" x14ac:dyDescent="0.25">
      <c r="A27" s="181">
        <v>190</v>
      </c>
      <c r="B27" s="182" t="s">
        <v>156</v>
      </c>
      <c r="C27" s="183">
        <v>45779</v>
      </c>
      <c r="D27" s="184">
        <v>0.27057870370370368</v>
      </c>
      <c r="E27" s="185" t="s">
        <v>6</v>
      </c>
    </row>
    <row r="28" spans="1:5" x14ac:dyDescent="0.25">
      <c r="A28" s="181">
        <v>191</v>
      </c>
      <c r="B28" s="182" t="s">
        <v>178</v>
      </c>
      <c r="C28" s="183">
        <v>45779</v>
      </c>
      <c r="D28" s="184">
        <v>0.24962962962962962</v>
      </c>
      <c r="E28" s="185" t="s">
        <v>6</v>
      </c>
    </row>
    <row r="29" spans="1:5" x14ac:dyDescent="0.25">
      <c r="A29" s="181">
        <v>192</v>
      </c>
      <c r="B29" s="182" t="s">
        <v>179</v>
      </c>
      <c r="C29" s="183">
        <v>45779</v>
      </c>
      <c r="D29" s="184">
        <v>0.28728009259259257</v>
      </c>
      <c r="E29" s="185" t="s">
        <v>6</v>
      </c>
    </row>
    <row r="30" spans="1:5" x14ac:dyDescent="0.25">
      <c r="A30" s="181">
        <v>192</v>
      </c>
      <c r="B30" s="182" t="s">
        <v>179</v>
      </c>
      <c r="C30" s="183">
        <v>45779</v>
      </c>
      <c r="D30" s="184">
        <v>0.2873263888888889</v>
      </c>
      <c r="E30" s="185" t="s">
        <v>6</v>
      </c>
    </row>
    <row r="31" spans="1:5" x14ac:dyDescent="0.25">
      <c r="A31" s="181">
        <v>193</v>
      </c>
      <c r="B31" s="182" t="s">
        <v>180</v>
      </c>
      <c r="C31" s="183">
        <v>45779</v>
      </c>
      <c r="D31" s="184">
        <v>0.32288194444444446</v>
      </c>
      <c r="E31" s="185" t="s">
        <v>6</v>
      </c>
    </row>
    <row r="32" spans="1:5" x14ac:dyDescent="0.25">
      <c r="A32" s="181">
        <v>7</v>
      </c>
      <c r="B32" s="182" t="s">
        <v>157</v>
      </c>
      <c r="C32" s="183">
        <v>45779</v>
      </c>
      <c r="D32" s="184">
        <v>0.84934027777777776</v>
      </c>
      <c r="E32" s="186" t="s">
        <v>7</v>
      </c>
    </row>
    <row r="33" spans="1:5" x14ac:dyDescent="0.25">
      <c r="A33" s="181">
        <v>11</v>
      </c>
      <c r="B33" s="182" t="s">
        <v>158</v>
      </c>
      <c r="C33" s="183">
        <v>45779</v>
      </c>
      <c r="D33" s="184">
        <v>0.78105324074074078</v>
      </c>
      <c r="E33" s="186" t="s">
        <v>7</v>
      </c>
    </row>
    <row r="34" spans="1:5" x14ac:dyDescent="0.25">
      <c r="A34" s="181">
        <v>11</v>
      </c>
      <c r="B34" s="182" t="s">
        <v>158</v>
      </c>
      <c r="C34" s="183">
        <v>45779</v>
      </c>
      <c r="D34" s="184">
        <v>0.79312499999999997</v>
      </c>
      <c r="E34" s="186" t="s">
        <v>7</v>
      </c>
    </row>
    <row r="35" spans="1:5" x14ac:dyDescent="0.25">
      <c r="A35" s="181">
        <v>18</v>
      </c>
      <c r="B35" s="182" t="s">
        <v>161</v>
      </c>
      <c r="C35" s="183">
        <v>45779</v>
      </c>
      <c r="D35" s="184">
        <v>0.75024305555555559</v>
      </c>
      <c r="E35" s="186" t="s">
        <v>7</v>
      </c>
    </row>
    <row r="36" spans="1:5" x14ac:dyDescent="0.25">
      <c r="A36" s="181">
        <v>18</v>
      </c>
      <c r="B36" s="182" t="s">
        <v>161</v>
      </c>
      <c r="C36" s="183">
        <v>45779</v>
      </c>
      <c r="D36" s="184">
        <v>0.75032407407407409</v>
      </c>
      <c r="E36" s="186" t="s">
        <v>7</v>
      </c>
    </row>
    <row r="37" spans="1:5" x14ac:dyDescent="0.25">
      <c r="A37" s="181">
        <v>18</v>
      </c>
      <c r="B37" s="182" t="s">
        <v>161</v>
      </c>
      <c r="C37" s="183">
        <v>45779</v>
      </c>
      <c r="D37" s="184">
        <v>0.78120370370370373</v>
      </c>
      <c r="E37" s="186" t="s">
        <v>7</v>
      </c>
    </row>
    <row r="38" spans="1:5" x14ac:dyDescent="0.25">
      <c r="A38" s="181">
        <v>47</v>
      </c>
      <c r="B38" s="182" t="s">
        <v>163</v>
      </c>
      <c r="C38" s="183">
        <v>45779</v>
      </c>
      <c r="D38" s="184">
        <v>0.82180555555555557</v>
      </c>
      <c r="E38" s="186" t="s">
        <v>7</v>
      </c>
    </row>
    <row r="39" spans="1:5" x14ac:dyDescent="0.25">
      <c r="A39" s="181">
        <v>50</v>
      </c>
      <c r="B39" s="182" t="s">
        <v>181</v>
      </c>
      <c r="C39" s="183">
        <v>45779</v>
      </c>
      <c r="D39" s="184">
        <v>0.94444444444444442</v>
      </c>
      <c r="E39" s="186" t="s">
        <v>7</v>
      </c>
    </row>
    <row r="40" spans="1:5" x14ac:dyDescent="0.25">
      <c r="A40" s="181">
        <v>52</v>
      </c>
      <c r="B40" s="182" t="s">
        <v>164</v>
      </c>
      <c r="C40" s="183">
        <v>45779</v>
      </c>
      <c r="D40" s="184">
        <v>0.78180555555555553</v>
      </c>
      <c r="E40" s="186" t="s">
        <v>7</v>
      </c>
    </row>
    <row r="41" spans="1:5" x14ac:dyDescent="0.25">
      <c r="A41" s="181">
        <v>120</v>
      </c>
      <c r="B41" s="182" t="s">
        <v>165</v>
      </c>
      <c r="C41" s="183">
        <v>45779</v>
      </c>
      <c r="D41" s="184">
        <v>0.81341435185185185</v>
      </c>
      <c r="E41" s="186" t="s">
        <v>7</v>
      </c>
    </row>
    <row r="42" spans="1:5" x14ac:dyDescent="0.25">
      <c r="A42" s="181">
        <v>125</v>
      </c>
      <c r="B42" s="182" t="s">
        <v>166</v>
      </c>
      <c r="C42" s="183">
        <v>45779</v>
      </c>
      <c r="D42" s="184">
        <v>0.75496527777777778</v>
      </c>
      <c r="E42" s="186" t="s">
        <v>7</v>
      </c>
    </row>
    <row r="43" spans="1:5" x14ac:dyDescent="0.25">
      <c r="A43" s="181">
        <v>142</v>
      </c>
      <c r="B43" s="182" t="s">
        <v>168</v>
      </c>
      <c r="C43" s="183">
        <v>45779</v>
      </c>
      <c r="D43" s="184">
        <v>0.75275462962962958</v>
      </c>
      <c r="E43" s="186" t="s">
        <v>7</v>
      </c>
    </row>
    <row r="44" spans="1:5" x14ac:dyDescent="0.25">
      <c r="A44" s="181">
        <v>159</v>
      </c>
      <c r="B44" s="182" t="s">
        <v>169</v>
      </c>
      <c r="C44" s="183">
        <v>45779</v>
      </c>
      <c r="D44" s="184">
        <v>0.75435185185185183</v>
      </c>
      <c r="E44" s="186" t="s">
        <v>7</v>
      </c>
    </row>
    <row r="45" spans="1:5" x14ac:dyDescent="0.25">
      <c r="A45" s="181">
        <v>168</v>
      </c>
      <c r="B45" s="182" t="s">
        <v>170</v>
      </c>
      <c r="C45" s="183">
        <v>45779</v>
      </c>
      <c r="D45" s="184">
        <v>0.78167824074074077</v>
      </c>
      <c r="E45" s="186" t="s">
        <v>7</v>
      </c>
    </row>
    <row r="46" spans="1:5" x14ac:dyDescent="0.25">
      <c r="A46" s="181">
        <v>170</v>
      </c>
      <c r="B46" s="182" t="s">
        <v>155</v>
      </c>
      <c r="C46" s="183">
        <v>45779</v>
      </c>
      <c r="D46" s="184">
        <v>0.84943287037037041</v>
      </c>
      <c r="E46" s="186" t="s">
        <v>7</v>
      </c>
    </row>
    <row r="47" spans="1:5" x14ac:dyDescent="0.25">
      <c r="A47" s="181">
        <v>175</v>
      </c>
      <c r="B47" s="182" t="s">
        <v>171</v>
      </c>
      <c r="C47" s="183">
        <v>45779</v>
      </c>
      <c r="D47" s="184">
        <v>0.78590277777777773</v>
      </c>
      <c r="E47" s="186" t="s">
        <v>7</v>
      </c>
    </row>
    <row r="48" spans="1:5" x14ac:dyDescent="0.25">
      <c r="A48" s="181">
        <v>180</v>
      </c>
      <c r="B48" s="182" t="s">
        <v>173</v>
      </c>
      <c r="C48" s="183">
        <v>45779</v>
      </c>
      <c r="D48" s="184">
        <v>0.75092592592592589</v>
      </c>
      <c r="E48" s="186" t="s">
        <v>7</v>
      </c>
    </row>
    <row r="49" spans="1:5" x14ac:dyDescent="0.25">
      <c r="A49" s="181">
        <v>180</v>
      </c>
      <c r="B49" s="182" t="s">
        <v>173</v>
      </c>
      <c r="C49" s="183">
        <v>45779</v>
      </c>
      <c r="D49" s="184">
        <v>0.75097222222222226</v>
      </c>
      <c r="E49" s="186" t="s">
        <v>7</v>
      </c>
    </row>
    <row r="50" spans="1:5" x14ac:dyDescent="0.25">
      <c r="A50" s="181">
        <v>184</v>
      </c>
      <c r="B50" s="182" t="s">
        <v>174</v>
      </c>
      <c r="C50" s="183">
        <v>45779</v>
      </c>
      <c r="D50" s="184">
        <v>0.78880787037037037</v>
      </c>
      <c r="E50" s="186" t="s">
        <v>7</v>
      </c>
    </row>
    <row r="51" spans="1:5" x14ac:dyDescent="0.25">
      <c r="A51" s="181">
        <v>190</v>
      </c>
      <c r="B51" s="182" t="s">
        <v>156</v>
      </c>
      <c r="C51" s="183">
        <v>45779</v>
      </c>
      <c r="D51" s="184">
        <v>0.77680555555555553</v>
      </c>
      <c r="E51" s="186" t="s">
        <v>7</v>
      </c>
    </row>
    <row r="52" spans="1:5" x14ac:dyDescent="0.25">
      <c r="A52" s="181">
        <v>191</v>
      </c>
      <c r="B52" s="182" t="s">
        <v>178</v>
      </c>
      <c r="C52" s="183">
        <v>45779</v>
      </c>
      <c r="D52" s="184">
        <v>0.78454861111111107</v>
      </c>
      <c r="E52" s="186" t="s">
        <v>7</v>
      </c>
    </row>
    <row r="53" spans="1:5" x14ac:dyDescent="0.25">
      <c r="A53" s="181">
        <v>192</v>
      </c>
      <c r="B53" s="182" t="s">
        <v>179</v>
      </c>
      <c r="C53" s="183">
        <v>45779</v>
      </c>
      <c r="D53" s="184">
        <v>0.78540509259259261</v>
      </c>
      <c r="E53" s="186" t="s">
        <v>7</v>
      </c>
    </row>
    <row r="54" spans="1:5" x14ac:dyDescent="0.25">
      <c r="A54" s="181">
        <v>7</v>
      </c>
      <c r="B54" s="182" t="s">
        <v>157</v>
      </c>
      <c r="C54" s="183">
        <v>45780</v>
      </c>
      <c r="D54" s="184">
        <v>0.30781249999999999</v>
      </c>
      <c r="E54" s="185" t="s">
        <v>6</v>
      </c>
    </row>
    <row r="55" spans="1:5" x14ac:dyDescent="0.25">
      <c r="A55" s="181">
        <v>15</v>
      </c>
      <c r="B55" s="182" t="s">
        <v>160</v>
      </c>
      <c r="C55" s="183">
        <v>45780</v>
      </c>
      <c r="D55" s="184">
        <v>0.29958333333333331</v>
      </c>
      <c r="E55" s="185" t="s">
        <v>6</v>
      </c>
    </row>
    <row r="56" spans="1:5" x14ac:dyDescent="0.25">
      <c r="A56" s="181">
        <v>15</v>
      </c>
      <c r="B56" s="182" t="s">
        <v>160</v>
      </c>
      <c r="C56" s="183">
        <v>45780</v>
      </c>
      <c r="D56" s="184">
        <v>0.30368055555555556</v>
      </c>
      <c r="E56" s="185" t="s">
        <v>6</v>
      </c>
    </row>
    <row r="57" spans="1:5" x14ac:dyDescent="0.25">
      <c r="A57" s="181">
        <v>18</v>
      </c>
      <c r="B57" s="182" t="s">
        <v>161</v>
      </c>
      <c r="C57" s="183">
        <v>45780</v>
      </c>
      <c r="D57" s="184">
        <v>0.29925925925925928</v>
      </c>
      <c r="E57" s="185" t="s">
        <v>6</v>
      </c>
    </row>
    <row r="58" spans="1:5" x14ac:dyDescent="0.25">
      <c r="A58" s="181">
        <v>47</v>
      </c>
      <c r="B58" s="182" t="s">
        <v>163</v>
      </c>
      <c r="C58" s="183">
        <v>45780</v>
      </c>
      <c r="D58" s="184">
        <v>0.38134259259259257</v>
      </c>
      <c r="E58" s="185" t="s">
        <v>6</v>
      </c>
    </row>
    <row r="59" spans="1:5" x14ac:dyDescent="0.25">
      <c r="A59" s="181">
        <v>50</v>
      </c>
      <c r="B59" s="182" t="s">
        <v>181</v>
      </c>
      <c r="C59" s="183">
        <v>45780</v>
      </c>
      <c r="D59" s="184">
        <v>0.2510648148148148</v>
      </c>
      <c r="E59" s="185" t="s">
        <v>6</v>
      </c>
    </row>
    <row r="60" spans="1:5" x14ac:dyDescent="0.25">
      <c r="A60" s="181">
        <v>52</v>
      </c>
      <c r="B60" s="182" t="s">
        <v>164</v>
      </c>
      <c r="C60" s="183">
        <v>45780</v>
      </c>
      <c r="D60" s="184">
        <v>0.33510416666666665</v>
      </c>
      <c r="E60" s="185" t="s">
        <v>6</v>
      </c>
    </row>
    <row r="61" spans="1:5" x14ac:dyDescent="0.25">
      <c r="A61" s="181">
        <v>120</v>
      </c>
      <c r="B61" s="182" t="s">
        <v>165</v>
      </c>
      <c r="C61" s="183">
        <v>45780</v>
      </c>
      <c r="D61" s="184">
        <v>0.28159722222222222</v>
      </c>
      <c r="E61" s="185" t="s">
        <v>6</v>
      </c>
    </row>
    <row r="62" spans="1:5" x14ac:dyDescent="0.25">
      <c r="A62" s="181">
        <v>139</v>
      </c>
      <c r="B62" s="182" t="s">
        <v>167</v>
      </c>
      <c r="C62" s="183">
        <v>45780</v>
      </c>
      <c r="D62" s="184">
        <v>0.28689814814814812</v>
      </c>
      <c r="E62" s="185" t="s">
        <v>6</v>
      </c>
    </row>
    <row r="63" spans="1:5" x14ac:dyDescent="0.25">
      <c r="A63" s="181">
        <v>142</v>
      </c>
      <c r="B63" s="182" t="s">
        <v>168</v>
      </c>
      <c r="C63" s="183">
        <v>45780</v>
      </c>
      <c r="D63" s="184">
        <v>0.35413194444444446</v>
      </c>
      <c r="E63" s="185" t="s">
        <v>6</v>
      </c>
    </row>
    <row r="64" spans="1:5" x14ac:dyDescent="0.25">
      <c r="A64" s="181">
        <v>159</v>
      </c>
      <c r="B64" s="182" t="s">
        <v>169</v>
      </c>
      <c r="C64" s="183">
        <v>45780</v>
      </c>
      <c r="D64" s="184">
        <v>0.38353009259259258</v>
      </c>
      <c r="E64" s="185" t="s">
        <v>6</v>
      </c>
    </row>
    <row r="65" spans="1:5" x14ac:dyDescent="0.25">
      <c r="A65" s="181">
        <v>168</v>
      </c>
      <c r="B65" s="182" t="s">
        <v>170</v>
      </c>
      <c r="C65" s="183">
        <v>45780</v>
      </c>
      <c r="D65" s="184">
        <v>0.29835648148148147</v>
      </c>
      <c r="E65" s="185" t="s">
        <v>6</v>
      </c>
    </row>
    <row r="66" spans="1:5" x14ac:dyDescent="0.25">
      <c r="A66" s="181">
        <v>170</v>
      </c>
      <c r="B66" s="182" t="s">
        <v>155</v>
      </c>
      <c r="C66" s="183">
        <v>45780</v>
      </c>
      <c r="D66" s="184">
        <v>0.31907407407407407</v>
      </c>
      <c r="E66" s="185" t="s">
        <v>6</v>
      </c>
    </row>
    <row r="67" spans="1:5" x14ac:dyDescent="0.25">
      <c r="A67" s="181">
        <v>175</v>
      </c>
      <c r="B67" s="182" t="s">
        <v>171</v>
      </c>
      <c r="C67" s="183">
        <v>45780</v>
      </c>
      <c r="D67" s="184">
        <v>0.2971064814814815</v>
      </c>
      <c r="E67" s="185" t="s">
        <v>6</v>
      </c>
    </row>
    <row r="68" spans="1:5" x14ac:dyDescent="0.25">
      <c r="A68" s="181">
        <v>177</v>
      </c>
      <c r="B68" s="182" t="s">
        <v>172</v>
      </c>
      <c r="C68" s="183">
        <v>45780</v>
      </c>
      <c r="D68" s="184">
        <v>0.29422453703703705</v>
      </c>
      <c r="E68" s="185" t="s">
        <v>6</v>
      </c>
    </row>
    <row r="69" spans="1:5" x14ac:dyDescent="0.25">
      <c r="A69" s="181">
        <v>180</v>
      </c>
      <c r="B69" s="182" t="s">
        <v>173</v>
      </c>
      <c r="C69" s="183">
        <v>45780</v>
      </c>
      <c r="D69" s="184">
        <v>0.28145833333333331</v>
      </c>
      <c r="E69" s="185" t="s">
        <v>6</v>
      </c>
    </row>
    <row r="70" spans="1:5" x14ac:dyDescent="0.25">
      <c r="A70" s="181">
        <v>180</v>
      </c>
      <c r="B70" s="182" t="s">
        <v>173</v>
      </c>
      <c r="C70" s="183">
        <v>45780</v>
      </c>
      <c r="D70" s="184">
        <v>0.28150462962962963</v>
      </c>
      <c r="E70" s="185" t="s">
        <v>6</v>
      </c>
    </row>
    <row r="71" spans="1:5" x14ac:dyDescent="0.25">
      <c r="A71" s="181">
        <v>184</v>
      </c>
      <c r="B71" s="182" t="s">
        <v>174</v>
      </c>
      <c r="C71" s="183">
        <v>45780</v>
      </c>
      <c r="D71" s="184">
        <v>0.2870949074074074</v>
      </c>
      <c r="E71" s="185" t="s">
        <v>6</v>
      </c>
    </row>
    <row r="72" spans="1:5" x14ac:dyDescent="0.25">
      <c r="A72" s="181">
        <v>186</v>
      </c>
      <c r="B72" s="182" t="s">
        <v>176</v>
      </c>
      <c r="C72" s="183">
        <v>45780</v>
      </c>
      <c r="D72" s="184">
        <v>0.48464120370370373</v>
      </c>
      <c r="E72" s="185" t="s">
        <v>6</v>
      </c>
    </row>
    <row r="73" spans="1:5" x14ac:dyDescent="0.25">
      <c r="A73" s="181">
        <v>186</v>
      </c>
      <c r="B73" s="182" t="s">
        <v>176</v>
      </c>
      <c r="C73" s="183">
        <v>45780</v>
      </c>
      <c r="D73" s="184">
        <v>0.48469907407407409</v>
      </c>
      <c r="E73" s="185" t="s">
        <v>6</v>
      </c>
    </row>
    <row r="74" spans="1:5" x14ac:dyDescent="0.25">
      <c r="A74" s="181">
        <v>190</v>
      </c>
      <c r="B74" s="182" t="s">
        <v>156</v>
      </c>
      <c r="C74" s="183">
        <v>45780</v>
      </c>
      <c r="D74" s="184">
        <v>0.28325231481481483</v>
      </c>
      <c r="E74" s="185" t="s">
        <v>6</v>
      </c>
    </row>
    <row r="75" spans="1:5" x14ac:dyDescent="0.25">
      <c r="A75" s="181">
        <v>191</v>
      </c>
      <c r="B75" s="182" t="s">
        <v>178</v>
      </c>
      <c r="C75" s="183">
        <v>45780</v>
      </c>
      <c r="D75" s="184">
        <v>0.25527777777777777</v>
      </c>
      <c r="E75" s="185" t="s">
        <v>6</v>
      </c>
    </row>
    <row r="76" spans="1:5" x14ac:dyDescent="0.25">
      <c r="A76" s="181">
        <v>192</v>
      </c>
      <c r="B76" s="182" t="s">
        <v>179</v>
      </c>
      <c r="C76" s="183">
        <v>45780</v>
      </c>
      <c r="D76" s="184">
        <v>0.29212962962962963</v>
      </c>
      <c r="E76" s="185" t="s">
        <v>6</v>
      </c>
    </row>
    <row r="77" spans="1:5" x14ac:dyDescent="0.25">
      <c r="A77" s="181">
        <v>7</v>
      </c>
      <c r="B77" s="182" t="s">
        <v>157</v>
      </c>
      <c r="C77" s="183">
        <v>45780</v>
      </c>
      <c r="D77" s="184">
        <v>0.80181712962962959</v>
      </c>
      <c r="E77" s="186" t="s">
        <v>7</v>
      </c>
    </row>
    <row r="78" spans="1:5" x14ac:dyDescent="0.25">
      <c r="A78" s="181">
        <v>11</v>
      </c>
      <c r="B78" s="182" t="s">
        <v>158</v>
      </c>
      <c r="C78" s="183">
        <v>45780</v>
      </c>
      <c r="D78" s="184">
        <v>0.73420138888888886</v>
      </c>
      <c r="E78" s="186" t="s">
        <v>7</v>
      </c>
    </row>
    <row r="79" spans="1:5" x14ac:dyDescent="0.25">
      <c r="A79" s="181">
        <v>15</v>
      </c>
      <c r="B79" s="182" t="s">
        <v>160</v>
      </c>
      <c r="C79" s="183">
        <v>45780</v>
      </c>
      <c r="D79" s="184">
        <v>0.63460648148148147</v>
      </c>
      <c r="E79" s="186" t="s">
        <v>7</v>
      </c>
    </row>
    <row r="80" spans="1:5" x14ac:dyDescent="0.25">
      <c r="A80" s="181">
        <v>18</v>
      </c>
      <c r="B80" s="182" t="s">
        <v>161</v>
      </c>
      <c r="C80" s="183">
        <v>45780</v>
      </c>
      <c r="D80" s="184">
        <v>0.62349537037037039</v>
      </c>
      <c r="E80" s="186" t="s">
        <v>7</v>
      </c>
    </row>
    <row r="81" spans="1:5" x14ac:dyDescent="0.25">
      <c r="A81" s="181">
        <v>47</v>
      </c>
      <c r="B81" s="182" t="s">
        <v>163</v>
      </c>
      <c r="C81" s="183">
        <v>45780</v>
      </c>
      <c r="D81" s="184">
        <v>0.58831018518518519</v>
      </c>
      <c r="E81" s="186" t="s">
        <v>7</v>
      </c>
    </row>
    <row r="82" spans="1:5" x14ac:dyDescent="0.25">
      <c r="A82" s="181">
        <v>52</v>
      </c>
      <c r="B82" s="182" t="s">
        <v>164</v>
      </c>
      <c r="C82" s="183">
        <v>45780</v>
      </c>
      <c r="D82" s="184">
        <v>0.56660879629629635</v>
      </c>
      <c r="E82" s="186" t="s">
        <v>7</v>
      </c>
    </row>
    <row r="83" spans="1:5" x14ac:dyDescent="0.25">
      <c r="A83" s="181">
        <v>120</v>
      </c>
      <c r="B83" s="182" t="s">
        <v>165</v>
      </c>
      <c r="C83" s="183">
        <v>45780</v>
      </c>
      <c r="D83" s="184">
        <v>0.69832175925925921</v>
      </c>
      <c r="E83" s="186" t="s">
        <v>7</v>
      </c>
    </row>
    <row r="84" spans="1:5" x14ac:dyDescent="0.25">
      <c r="A84" s="181">
        <v>142</v>
      </c>
      <c r="B84" s="182" t="s">
        <v>168</v>
      </c>
      <c r="C84" s="183">
        <v>45780</v>
      </c>
      <c r="D84" s="184">
        <v>0.54240740740740745</v>
      </c>
      <c r="E84" s="186" t="s">
        <v>7</v>
      </c>
    </row>
    <row r="85" spans="1:5" x14ac:dyDescent="0.25">
      <c r="A85" s="181">
        <v>159</v>
      </c>
      <c r="B85" s="182" t="s">
        <v>169</v>
      </c>
      <c r="C85" s="183">
        <v>45780</v>
      </c>
      <c r="D85" s="184">
        <v>0.54648148148148146</v>
      </c>
      <c r="E85" s="186" t="s">
        <v>7</v>
      </c>
    </row>
    <row r="86" spans="1:5" x14ac:dyDescent="0.25">
      <c r="A86" s="181">
        <v>168</v>
      </c>
      <c r="B86" s="182" t="s">
        <v>170</v>
      </c>
      <c r="C86" s="183">
        <v>45780</v>
      </c>
      <c r="D86" s="184">
        <v>0.6855324074074074</v>
      </c>
      <c r="E86" s="186" t="s">
        <v>7</v>
      </c>
    </row>
    <row r="87" spans="1:5" x14ac:dyDescent="0.25">
      <c r="A87" s="181">
        <v>175</v>
      </c>
      <c r="B87" s="182" t="s">
        <v>171</v>
      </c>
      <c r="C87" s="183">
        <v>45780</v>
      </c>
      <c r="D87" s="184">
        <v>0.77744212962962966</v>
      </c>
      <c r="E87" s="186" t="s">
        <v>7</v>
      </c>
    </row>
    <row r="88" spans="1:5" x14ac:dyDescent="0.25">
      <c r="A88" s="181">
        <v>177</v>
      </c>
      <c r="B88" s="182" t="s">
        <v>172</v>
      </c>
      <c r="C88" s="183">
        <v>45780</v>
      </c>
      <c r="D88" s="184">
        <v>0.62337962962962967</v>
      </c>
      <c r="E88" s="186" t="s">
        <v>7</v>
      </c>
    </row>
    <row r="89" spans="1:5" x14ac:dyDescent="0.25">
      <c r="A89" s="181">
        <v>180</v>
      </c>
      <c r="B89" s="182" t="s">
        <v>173</v>
      </c>
      <c r="C89" s="183">
        <v>45780</v>
      </c>
      <c r="D89" s="184">
        <v>0.54078703703703701</v>
      </c>
      <c r="E89" s="186" t="s">
        <v>7</v>
      </c>
    </row>
    <row r="90" spans="1:5" x14ac:dyDescent="0.25">
      <c r="A90" s="181">
        <v>184</v>
      </c>
      <c r="B90" s="182" t="s">
        <v>174</v>
      </c>
      <c r="C90" s="183">
        <v>45780</v>
      </c>
      <c r="D90" s="184">
        <v>0.74873842592592588</v>
      </c>
      <c r="E90" s="186" t="s">
        <v>7</v>
      </c>
    </row>
    <row r="91" spans="1:5" x14ac:dyDescent="0.25">
      <c r="A91" s="181">
        <v>190</v>
      </c>
      <c r="B91" s="182" t="s">
        <v>156</v>
      </c>
      <c r="C91" s="183">
        <v>45780</v>
      </c>
      <c r="D91" s="184">
        <v>0.73447916666666668</v>
      </c>
      <c r="E91" s="186" t="s">
        <v>7</v>
      </c>
    </row>
    <row r="92" spans="1:5" x14ac:dyDescent="0.25">
      <c r="A92" s="181">
        <v>190</v>
      </c>
      <c r="B92" s="182" t="s">
        <v>156</v>
      </c>
      <c r="C92" s="183">
        <v>45780</v>
      </c>
      <c r="D92" s="184">
        <v>0.73452546296296295</v>
      </c>
      <c r="E92" s="186" t="s">
        <v>7</v>
      </c>
    </row>
    <row r="93" spans="1:5" x14ac:dyDescent="0.25">
      <c r="A93" s="181">
        <v>191</v>
      </c>
      <c r="B93" s="182" t="s">
        <v>178</v>
      </c>
      <c r="C93" s="183">
        <v>45780</v>
      </c>
      <c r="D93" s="184">
        <v>0.77752314814814816</v>
      </c>
      <c r="E93" s="186" t="s">
        <v>7</v>
      </c>
    </row>
    <row r="94" spans="1:5" x14ac:dyDescent="0.25">
      <c r="A94" s="181">
        <v>192</v>
      </c>
      <c r="B94" s="182" t="s">
        <v>179</v>
      </c>
      <c r="C94" s="183">
        <v>45780</v>
      </c>
      <c r="D94" s="184">
        <v>0.78939814814814813</v>
      </c>
      <c r="E94" s="186" t="s">
        <v>7</v>
      </c>
    </row>
    <row r="95" spans="1:5" x14ac:dyDescent="0.25">
      <c r="A95" s="181">
        <v>18</v>
      </c>
      <c r="B95" s="182" t="s">
        <v>161</v>
      </c>
      <c r="C95" s="183">
        <v>45781</v>
      </c>
      <c r="D95" s="184">
        <v>0.26699074074074075</v>
      </c>
      <c r="E95" s="185" t="s">
        <v>6</v>
      </c>
    </row>
    <row r="96" spans="1:5" x14ac:dyDescent="0.25">
      <c r="A96" s="181">
        <v>50</v>
      </c>
      <c r="B96" s="182" t="s">
        <v>181</v>
      </c>
      <c r="C96" s="183">
        <v>45781</v>
      </c>
      <c r="D96" s="184">
        <v>0.25046296296296294</v>
      </c>
      <c r="E96" s="185" t="s">
        <v>6</v>
      </c>
    </row>
    <row r="97" spans="1:5" x14ac:dyDescent="0.25">
      <c r="A97" s="181">
        <v>52</v>
      </c>
      <c r="B97" s="182" t="s">
        <v>164</v>
      </c>
      <c r="C97" s="183">
        <v>45781</v>
      </c>
      <c r="D97" s="184">
        <v>0.26744212962962965</v>
      </c>
      <c r="E97" s="185" t="s">
        <v>6</v>
      </c>
    </row>
    <row r="98" spans="1:5" x14ac:dyDescent="0.25">
      <c r="A98" s="181">
        <v>120</v>
      </c>
      <c r="B98" s="182" t="s">
        <v>165</v>
      </c>
      <c r="C98" s="183">
        <v>45781</v>
      </c>
      <c r="D98" s="184">
        <v>0.25020833333333331</v>
      </c>
      <c r="E98" s="185" t="s">
        <v>6</v>
      </c>
    </row>
    <row r="99" spans="1:5" x14ac:dyDescent="0.25">
      <c r="A99" s="181">
        <v>139</v>
      </c>
      <c r="B99" s="182" t="s">
        <v>167</v>
      </c>
      <c r="C99" s="183">
        <v>45781</v>
      </c>
      <c r="D99" s="184">
        <v>0.27876157407407409</v>
      </c>
      <c r="E99" s="185" t="s">
        <v>6</v>
      </c>
    </row>
    <row r="100" spans="1:5" x14ac:dyDescent="0.25">
      <c r="A100" s="181">
        <v>139</v>
      </c>
      <c r="B100" s="182" t="s">
        <v>167</v>
      </c>
      <c r="C100" s="183">
        <v>45781</v>
      </c>
      <c r="D100" s="184">
        <v>0.48219907407407409</v>
      </c>
      <c r="E100" s="185" t="s">
        <v>6</v>
      </c>
    </row>
    <row r="101" spans="1:5" x14ac:dyDescent="0.25">
      <c r="A101" s="181">
        <v>168</v>
      </c>
      <c r="B101" s="182" t="s">
        <v>170</v>
      </c>
      <c r="C101" s="183">
        <v>45781</v>
      </c>
      <c r="D101" s="184">
        <v>0.48200231481481481</v>
      </c>
      <c r="E101" s="185" t="s">
        <v>6</v>
      </c>
    </row>
    <row r="102" spans="1:5" x14ac:dyDescent="0.25">
      <c r="A102" s="181">
        <v>175</v>
      </c>
      <c r="B102" s="182" t="s">
        <v>171</v>
      </c>
      <c r="C102" s="183">
        <v>45781</v>
      </c>
      <c r="D102" s="184">
        <v>0.25896990740740738</v>
      </c>
      <c r="E102" s="185" t="s">
        <v>6</v>
      </c>
    </row>
    <row r="103" spans="1:5" x14ac:dyDescent="0.25">
      <c r="A103" s="181">
        <v>186</v>
      </c>
      <c r="B103" s="182" t="s">
        <v>176</v>
      </c>
      <c r="C103" s="183">
        <v>45781</v>
      </c>
      <c r="D103" s="184">
        <v>0.4854398148148148</v>
      </c>
      <c r="E103" s="185" t="s">
        <v>6</v>
      </c>
    </row>
    <row r="104" spans="1:5" x14ac:dyDescent="0.25">
      <c r="A104" s="181">
        <v>190</v>
      </c>
      <c r="B104" s="182" t="s">
        <v>156</v>
      </c>
      <c r="C104" s="183">
        <v>45781</v>
      </c>
      <c r="D104" s="184">
        <v>0.25097222222222221</v>
      </c>
      <c r="E104" s="185" t="s">
        <v>6</v>
      </c>
    </row>
    <row r="105" spans="1:5" x14ac:dyDescent="0.25">
      <c r="A105" s="181">
        <v>190</v>
      </c>
      <c r="B105" s="182" t="s">
        <v>156</v>
      </c>
      <c r="C105" s="183">
        <v>45781</v>
      </c>
      <c r="D105" s="184">
        <v>0.25314814814814812</v>
      </c>
      <c r="E105" s="185" t="s">
        <v>6</v>
      </c>
    </row>
    <row r="106" spans="1:5" x14ac:dyDescent="0.25">
      <c r="A106" s="181">
        <v>191</v>
      </c>
      <c r="B106" s="182" t="s">
        <v>178</v>
      </c>
      <c r="C106" s="183">
        <v>45781</v>
      </c>
      <c r="D106" s="184">
        <v>0.25738425925925928</v>
      </c>
      <c r="E106" s="185" t="s">
        <v>6</v>
      </c>
    </row>
    <row r="107" spans="1:5" x14ac:dyDescent="0.25">
      <c r="A107" s="181">
        <v>192</v>
      </c>
      <c r="B107" s="182" t="s">
        <v>179</v>
      </c>
      <c r="C107" s="183">
        <v>45781</v>
      </c>
      <c r="D107" s="184">
        <v>0.24518518518518517</v>
      </c>
      <c r="E107" s="185" t="s">
        <v>6</v>
      </c>
    </row>
    <row r="108" spans="1:5" x14ac:dyDescent="0.25">
      <c r="A108" s="181">
        <v>18</v>
      </c>
      <c r="B108" s="182" t="s">
        <v>161</v>
      </c>
      <c r="C108" s="183">
        <v>45781</v>
      </c>
      <c r="D108" s="184">
        <v>0.62741898148148145</v>
      </c>
      <c r="E108" s="186" t="s">
        <v>7</v>
      </c>
    </row>
    <row r="109" spans="1:5" x14ac:dyDescent="0.25">
      <c r="A109" s="181">
        <v>18</v>
      </c>
      <c r="B109" s="182" t="s">
        <v>161</v>
      </c>
      <c r="C109" s="183">
        <v>45781</v>
      </c>
      <c r="D109" s="184">
        <v>0.62863425925925931</v>
      </c>
      <c r="E109" s="186" t="s">
        <v>7</v>
      </c>
    </row>
    <row r="110" spans="1:5" x14ac:dyDescent="0.25">
      <c r="A110" s="181">
        <v>18</v>
      </c>
      <c r="B110" s="182" t="s">
        <v>161</v>
      </c>
      <c r="C110" s="183">
        <v>45781</v>
      </c>
      <c r="D110" s="184">
        <v>0.62870370370370365</v>
      </c>
      <c r="E110" s="186" t="s">
        <v>7</v>
      </c>
    </row>
    <row r="111" spans="1:5" x14ac:dyDescent="0.25">
      <c r="A111" s="181">
        <v>50</v>
      </c>
      <c r="B111" s="182" t="s">
        <v>181</v>
      </c>
      <c r="C111" s="183">
        <v>45781</v>
      </c>
      <c r="D111" s="184">
        <v>0.93284722222222227</v>
      </c>
      <c r="E111" s="186" t="s">
        <v>7</v>
      </c>
    </row>
    <row r="112" spans="1:5" x14ac:dyDescent="0.25">
      <c r="A112" s="181">
        <v>52</v>
      </c>
      <c r="B112" s="182" t="s">
        <v>164</v>
      </c>
      <c r="C112" s="183">
        <v>45781</v>
      </c>
      <c r="D112" s="184">
        <v>0.62943287037037032</v>
      </c>
      <c r="E112" s="186" t="s">
        <v>7</v>
      </c>
    </row>
    <row r="113" spans="1:5" x14ac:dyDescent="0.25">
      <c r="A113" s="181">
        <v>120</v>
      </c>
      <c r="B113" s="182" t="s">
        <v>165</v>
      </c>
      <c r="C113" s="183">
        <v>45781</v>
      </c>
      <c r="D113" s="184">
        <v>0.63078703703703709</v>
      </c>
      <c r="E113" s="186" t="s">
        <v>7</v>
      </c>
    </row>
    <row r="114" spans="1:5" x14ac:dyDescent="0.25">
      <c r="A114" s="181">
        <v>7</v>
      </c>
      <c r="B114" s="182" t="s">
        <v>157</v>
      </c>
      <c r="C114" s="183">
        <v>45782</v>
      </c>
      <c r="D114" s="184">
        <v>0.28361111111111109</v>
      </c>
      <c r="E114" s="185" t="s">
        <v>6</v>
      </c>
    </row>
    <row r="115" spans="1:5" x14ac:dyDescent="0.25">
      <c r="A115" s="181">
        <v>11</v>
      </c>
      <c r="B115" s="182" t="s">
        <v>158</v>
      </c>
      <c r="C115" s="183">
        <v>45782</v>
      </c>
      <c r="D115" s="184">
        <v>0.29599537037037038</v>
      </c>
      <c r="E115" s="185" t="s">
        <v>6</v>
      </c>
    </row>
    <row r="116" spans="1:5" x14ac:dyDescent="0.25">
      <c r="A116" s="181">
        <v>14</v>
      </c>
      <c r="B116" s="182" t="s">
        <v>159</v>
      </c>
      <c r="C116" s="183">
        <v>45782</v>
      </c>
      <c r="D116" s="184">
        <v>0.29584490740740743</v>
      </c>
      <c r="E116" s="185" t="s">
        <v>6</v>
      </c>
    </row>
    <row r="117" spans="1:5" x14ac:dyDescent="0.25">
      <c r="A117" s="181">
        <v>14</v>
      </c>
      <c r="B117" s="182" t="s">
        <v>159</v>
      </c>
      <c r="C117" s="183">
        <v>45782</v>
      </c>
      <c r="D117" s="184">
        <v>0.29591435185185183</v>
      </c>
      <c r="E117" s="185" t="s">
        <v>6</v>
      </c>
    </row>
    <row r="118" spans="1:5" x14ac:dyDescent="0.25">
      <c r="A118" s="181">
        <v>22</v>
      </c>
      <c r="B118" s="182" t="s">
        <v>162</v>
      </c>
      <c r="C118" s="183">
        <v>45782</v>
      </c>
      <c r="D118" s="184">
        <v>0.37925925925925924</v>
      </c>
      <c r="E118" s="185" t="s">
        <v>6</v>
      </c>
    </row>
    <row r="119" spans="1:5" x14ac:dyDescent="0.25">
      <c r="A119" s="181">
        <v>47</v>
      </c>
      <c r="B119" s="182" t="s">
        <v>163</v>
      </c>
      <c r="C119" s="183">
        <v>45782</v>
      </c>
      <c r="D119" s="184">
        <v>0.33770833333333333</v>
      </c>
      <c r="E119" s="185" t="s">
        <v>6</v>
      </c>
    </row>
    <row r="120" spans="1:5" x14ac:dyDescent="0.25">
      <c r="A120" s="181">
        <v>50</v>
      </c>
      <c r="B120" s="182" t="s">
        <v>181</v>
      </c>
      <c r="C120" s="183">
        <v>45782</v>
      </c>
      <c r="D120" s="184">
        <v>0.25624999999999998</v>
      </c>
      <c r="E120" s="185" t="s">
        <v>6</v>
      </c>
    </row>
    <row r="121" spans="1:5" x14ac:dyDescent="0.25">
      <c r="A121" s="181">
        <v>52</v>
      </c>
      <c r="B121" s="182" t="s">
        <v>164</v>
      </c>
      <c r="C121" s="183">
        <v>45782</v>
      </c>
      <c r="D121" s="184">
        <v>0.28493055555555558</v>
      </c>
      <c r="E121" s="185" t="s">
        <v>6</v>
      </c>
    </row>
    <row r="122" spans="1:5" x14ac:dyDescent="0.25">
      <c r="A122" s="181">
        <v>120</v>
      </c>
      <c r="B122" s="182" t="s">
        <v>165</v>
      </c>
      <c r="C122" s="183">
        <v>45782</v>
      </c>
      <c r="D122" s="184">
        <v>0.27349537037037036</v>
      </c>
      <c r="E122" s="185" t="s">
        <v>6</v>
      </c>
    </row>
    <row r="123" spans="1:5" x14ac:dyDescent="0.25">
      <c r="A123" s="181">
        <v>125</v>
      </c>
      <c r="B123" s="182" t="s">
        <v>166</v>
      </c>
      <c r="C123" s="183">
        <v>45782</v>
      </c>
      <c r="D123" s="184">
        <v>0.38050925925925927</v>
      </c>
      <c r="E123" s="185" t="s">
        <v>6</v>
      </c>
    </row>
    <row r="124" spans="1:5" x14ac:dyDescent="0.25">
      <c r="A124" s="181">
        <v>139</v>
      </c>
      <c r="B124" s="182" t="s">
        <v>167</v>
      </c>
      <c r="C124" s="183">
        <v>45782</v>
      </c>
      <c r="D124" s="184">
        <v>0.28591435185185188</v>
      </c>
      <c r="E124" s="185" t="s">
        <v>6</v>
      </c>
    </row>
    <row r="125" spans="1:5" x14ac:dyDescent="0.25">
      <c r="A125" s="181">
        <v>142</v>
      </c>
      <c r="B125" s="182" t="s">
        <v>168</v>
      </c>
      <c r="C125" s="183">
        <v>45782</v>
      </c>
      <c r="D125" s="184">
        <v>0.35781249999999998</v>
      </c>
      <c r="E125" s="185" t="s">
        <v>6</v>
      </c>
    </row>
    <row r="126" spans="1:5" x14ac:dyDescent="0.25">
      <c r="A126" s="181">
        <v>159</v>
      </c>
      <c r="B126" s="182" t="s">
        <v>169</v>
      </c>
      <c r="C126" s="183">
        <v>45782</v>
      </c>
      <c r="D126" s="184">
        <v>0.37468750000000001</v>
      </c>
      <c r="E126" s="185" t="s">
        <v>6</v>
      </c>
    </row>
    <row r="127" spans="1:5" x14ac:dyDescent="0.25">
      <c r="A127" s="181">
        <v>168</v>
      </c>
      <c r="B127" s="182" t="s">
        <v>170</v>
      </c>
      <c r="C127" s="183">
        <v>45782</v>
      </c>
      <c r="D127" s="184">
        <v>0.2970949074074074</v>
      </c>
      <c r="E127" s="185" t="s">
        <v>6</v>
      </c>
    </row>
    <row r="128" spans="1:5" x14ac:dyDescent="0.25">
      <c r="A128" s="181">
        <v>170</v>
      </c>
      <c r="B128" s="182" t="s">
        <v>155</v>
      </c>
      <c r="C128" s="183">
        <v>45782</v>
      </c>
      <c r="D128" s="184">
        <v>0.33037037037037037</v>
      </c>
      <c r="E128" s="185" t="s">
        <v>6</v>
      </c>
    </row>
    <row r="129" spans="1:5" x14ac:dyDescent="0.25">
      <c r="A129" s="181">
        <v>175</v>
      </c>
      <c r="B129" s="182" t="s">
        <v>171</v>
      </c>
      <c r="C129" s="183">
        <v>45782</v>
      </c>
      <c r="D129" s="184">
        <v>0.28871527777777778</v>
      </c>
      <c r="E129" s="185" t="s">
        <v>6</v>
      </c>
    </row>
    <row r="130" spans="1:5" x14ac:dyDescent="0.25">
      <c r="A130" s="181">
        <v>177</v>
      </c>
      <c r="B130" s="182" t="s">
        <v>172</v>
      </c>
      <c r="C130" s="183">
        <v>45782</v>
      </c>
      <c r="D130" s="184">
        <v>0.29170138888888891</v>
      </c>
      <c r="E130" s="185" t="s">
        <v>6</v>
      </c>
    </row>
    <row r="131" spans="1:5" x14ac:dyDescent="0.25">
      <c r="A131" s="181">
        <v>180</v>
      </c>
      <c r="B131" s="182" t="s">
        <v>173</v>
      </c>
      <c r="C131" s="183">
        <v>45782</v>
      </c>
      <c r="D131" s="184">
        <v>0.27335648148148151</v>
      </c>
      <c r="E131" s="185" t="s">
        <v>6</v>
      </c>
    </row>
    <row r="132" spans="1:5" x14ac:dyDescent="0.25">
      <c r="A132" s="181">
        <v>184</v>
      </c>
      <c r="B132" s="182" t="s">
        <v>174</v>
      </c>
      <c r="C132" s="183">
        <v>45782</v>
      </c>
      <c r="D132" s="184">
        <v>0.28510416666666666</v>
      </c>
      <c r="E132" s="185" t="s">
        <v>6</v>
      </c>
    </row>
    <row r="133" spans="1:5" x14ac:dyDescent="0.25">
      <c r="A133" s="181">
        <v>186</v>
      </c>
      <c r="B133" s="182" t="s">
        <v>176</v>
      </c>
      <c r="C133" s="183">
        <v>45782</v>
      </c>
      <c r="D133" s="184">
        <v>0.47934027777777777</v>
      </c>
      <c r="E133" s="185" t="s">
        <v>6</v>
      </c>
    </row>
    <row r="134" spans="1:5" x14ac:dyDescent="0.25">
      <c r="A134" s="181">
        <v>190</v>
      </c>
      <c r="B134" s="182" t="s">
        <v>156</v>
      </c>
      <c r="C134" s="183">
        <v>45782</v>
      </c>
      <c r="D134" s="184">
        <v>0.27738425925925925</v>
      </c>
      <c r="E134" s="185" t="s">
        <v>6</v>
      </c>
    </row>
    <row r="135" spans="1:5" x14ac:dyDescent="0.25">
      <c r="A135" s="181">
        <v>191</v>
      </c>
      <c r="B135" s="182" t="s">
        <v>178</v>
      </c>
      <c r="C135" s="183">
        <v>45782</v>
      </c>
      <c r="D135" s="184">
        <v>0.24960648148148148</v>
      </c>
      <c r="E135" s="185" t="s">
        <v>6</v>
      </c>
    </row>
    <row r="136" spans="1:5" x14ac:dyDescent="0.25">
      <c r="A136" s="181">
        <v>192</v>
      </c>
      <c r="B136" s="182" t="s">
        <v>179</v>
      </c>
      <c r="C136" s="183">
        <v>45782</v>
      </c>
      <c r="D136" s="184">
        <v>0.27728009259259262</v>
      </c>
      <c r="E136" s="185" t="s">
        <v>6</v>
      </c>
    </row>
    <row r="137" spans="1:5" x14ac:dyDescent="0.25">
      <c r="A137" s="181">
        <v>193</v>
      </c>
      <c r="B137" s="182" t="s">
        <v>180</v>
      </c>
      <c r="C137" s="183">
        <v>45782</v>
      </c>
      <c r="D137" s="184">
        <v>0.32770833333333332</v>
      </c>
      <c r="E137" s="185" t="s">
        <v>6</v>
      </c>
    </row>
    <row r="138" spans="1:5" x14ac:dyDescent="0.25">
      <c r="A138" s="181">
        <v>7</v>
      </c>
      <c r="B138" s="182" t="s">
        <v>157</v>
      </c>
      <c r="C138" s="183">
        <v>45782</v>
      </c>
      <c r="D138" s="184">
        <v>0.89142361111111112</v>
      </c>
      <c r="E138" s="186" t="s">
        <v>7</v>
      </c>
    </row>
    <row r="139" spans="1:5" x14ac:dyDescent="0.25">
      <c r="A139" s="181">
        <v>11</v>
      </c>
      <c r="B139" s="182" t="s">
        <v>158</v>
      </c>
      <c r="C139" s="183">
        <v>45782</v>
      </c>
      <c r="D139" s="184">
        <v>0.74422453703703706</v>
      </c>
      <c r="E139" s="186" t="s">
        <v>7</v>
      </c>
    </row>
    <row r="140" spans="1:5" x14ac:dyDescent="0.25">
      <c r="A140" s="181">
        <v>14</v>
      </c>
      <c r="B140" s="182" t="s">
        <v>159</v>
      </c>
      <c r="C140" s="183">
        <v>45782</v>
      </c>
      <c r="D140" s="184">
        <v>0.7207175925925926</v>
      </c>
      <c r="E140" s="186" t="s">
        <v>7</v>
      </c>
    </row>
    <row r="141" spans="1:5" x14ac:dyDescent="0.25">
      <c r="A141" s="181">
        <v>47</v>
      </c>
      <c r="B141" s="182" t="s">
        <v>163</v>
      </c>
      <c r="C141" s="183">
        <v>45782</v>
      </c>
      <c r="D141" s="184">
        <v>0.78652777777777783</v>
      </c>
      <c r="E141" s="186" t="s">
        <v>7</v>
      </c>
    </row>
    <row r="142" spans="1:5" x14ac:dyDescent="0.25">
      <c r="A142" s="181">
        <v>52</v>
      </c>
      <c r="B142" s="182" t="s">
        <v>164</v>
      </c>
      <c r="C142" s="183">
        <v>45782</v>
      </c>
      <c r="D142" s="184">
        <v>0.75168981481481478</v>
      </c>
      <c r="E142" s="186" t="s">
        <v>7</v>
      </c>
    </row>
    <row r="143" spans="1:5" x14ac:dyDescent="0.25">
      <c r="A143" s="181">
        <v>120</v>
      </c>
      <c r="B143" s="182" t="s">
        <v>165</v>
      </c>
      <c r="C143" s="183">
        <v>45782</v>
      </c>
      <c r="D143" s="184">
        <v>0.75038194444444439</v>
      </c>
      <c r="E143" s="186" t="s">
        <v>7</v>
      </c>
    </row>
    <row r="144" spans="1:5" x14ac:dyDescent="0.25">
      <c r="A144" s="181">
        <v>125</v>
      </c>
      <c r="B144" s="182" t="s">
        <v>166</v>
      </c>
      <c r="C144" s="183">
        <v>45782</v>
      </c>
      <c r="D144" s="184">
        <v>0.7506828703703704</v>
      </c>
      <c r="E144" s="186" t="s">
        <v>7</v>
      </c>
    </row>
    <row r="145" spans="1:5" x14ac:dyDescent="0.25">
      <c r="A145" s="181">
        <v>142</v>
      </c>
      <c r="B145" s="182" t="s">
        <v>168</v>
      </c>
      <c r="C145" s="183">
        <v>45782</v>
      </c>
      <c r="D145" s="184">
        <v>0.75185185185185188</v>
      </c>
      <c r="E145" s="186" t="s">
        <v>7</v>
      </c>
    </row>
    <row r="146" spans="1:5" x14ac:dyDescent="0.25">
      <c r="A146" s="181">
        <v>159</v>
      </c>
      <c r="B146" s="182" t="s">
        <v>169</v>
      </c>
      <c r="C146" s="183">
        <v>45782</v>
      </c>
      <c r="D146" s="184">
        <v>0.75444444444444447</v>
      </c>
      <c r="E146" s="186" t="s">
        <v>7</v>
      </c>
    </row>
    <row r="147" spans="1:5" x14ac:dyDescent="0.25">
      <c r="A147" s="181">
        <v>168</v>
      </c>
      <c r="B147" s="182" t="s">
        <v>170</v>
      </c>
      <c r="C147" s="183">
        <v>45782</v>
      </c>
      <c r="D147" s="184">
        <v>0.75153935185185183</v>
      </c>
      <c r="E147" s="186" t="s">
        <v>7</v>
      </c>
    </row>
    <row r="148" spans="1:5" x14ac:dyDescent="0.25">
      <c r="A148" s="181">
        <v>170</v>
      </c>
      <c r="B148" s="182" t="s">
        <v>155</v>
      </c>
      <c r="C148" s="183">
        <v>45782</v>
      </c>
      <c r="D148" s="184">
        <v>0.89162037037037034</v>
      </c>
      <c r="E148" s="186" t="s">
        <v>7</v>
      </c>
    </row>
    <row r="149" spans="1:5" x14ac:dyDescent="0.25">
      <c r="A149" s="181">
        <v>175</v>
      </c>
      <c r="B149" s="182" t="s">
        <v>171</v>
      </c>
      <c r="C149" s="183">
        <v>45782</v>
      </c>
      <c r="D149" s="184">
        <v>0.75512731481481477</v>
      </c>
      <c r="E149" s="186" t="s">
        <v>7</v>
      </c>
    </row>
    <row r="150" spans="1:5" x14ac:dyDescent="0.25">
      <c r="A150" s="181">
        <v>177</v>
      </c>
      <c r="B150" s="182" t="s">
        <v>172</v>
      </c>
      <c r="C150" s="183">
        <v>45782</v>
      </c>
      <c r="D150" s="184">
        <v>0.71723379629629624</v>
      </c>
      <c r="E150" s="186" t="s">
        <v>7</v>
      </c>
    </row>
    <row r="151" spans="1:5" x14ac:dyDescent="0.25">
      <c r="A151" s="181">
        <v>180</v>
      </c>
      <c r="B151" s="182" t="s">
        <v>173</v>
      </c>
      <c r="C151" s="183">
        <v>45782</v>
      </c>
      <c r="D151" s="184">
        <v>0.75134259259259262</v>
      </c>
      <c r="E151" s="186" t="s">
        <v>7</v>
      </c>
    </row>
    <row r="152" spans="1:5" x14ac:dyDescent="0.25">
      <c r="A152" s="181">
        <v>184</v>
      </c>
      <c r="B152" s="182" t="s">
        <v>174</v>
      </c>
      <c r="C152" s="183">
        <v>45782</v>
      </c>
      <c r="D152" s="184">
        <v>0.76729166666666671</v>
      </c>
      <c r="E152" s="186" t="s">
        <v>7</v>
      </c>
    </row>
    <row r="153" spans="1:5" x14ac:dyDescent="0.25">
      <c r="A153" s="181">
        <v>190</v>
      </c>
      <c r="B153" s="182" t="s">
        <v>156</v>
      </c>
      <c r="C153" s="183">
        <v>45782</v>
      </c>
      <c r="D153" s="184">
        <v>0.7510648148148148</v>
      </c>
      <c r="E153" s="186" t="s">
        <v>7</v>
      </c>
    </row>
    <row r="154" spans="1:5" x14ac:dyDescent="0.25">
      <c r="A154" s="181">
        <v>191</v>
      </c>
      <c r="B154" s="182" t="s">
        <v>178</v>
      </c>
      <c r="C154" s="183">
        <v>45782</v>
      </c>
      <c r="D154" s="184">
        <v>0.75435185185185183</v>
      </c>
      <c r="E154" s="186" t="s">
        <v>7</v>
      </c>
    </row>
    <row r="155" spans="1:5" x14ac:dyDescent="0.25">
      <c r="A155" s="181">
        <v>192</v>
      </c>
      <c r="B155" s="182" t="s">
        <v>179</v>
      </c>
      <c r="C155" s="183">
        <v>45782</v>
      </c>
      <c r="D155" s="184">
        <v>0.77637731481481487</v>
      </c>
      <c r="E155" s="186" t="s">
        <v>7</v>
      </c>
    </row>
    <row r="156" spans="1:5" x14ac:dyDescent="0.25">
      <c r="A156" s="181">
        <v>193</v>
      </c>
      <c r="B156" s="182" t="s">
        <v>180</v>
      </c>
      <c r="C156" s="183">
        <v>45782</v>
      </c>
      <c r="D156" s="184">
        <v>0.7136689814814815</v>
      </c>
      <c r="E156" s="186" t="s">
        <v>7</v>
      </c>
    </row>
    <row r="157" spans="1:5" x14ac:dyDescent="0.25">
      <c r="A157" s="181">
        <v>7</v>
      </c>
      <c r="B157" s="182" t="s">
        <v>157</v>
      </c>
      <c r="C157" s="183">
        <v>45783</v>
      </c>
      <c r="D157" s="184">
        <v>0.29738425925925926</v>
      </c>
      <c r="E157" s="185" t="s">
        <v>6</v>
      </c>
    </row>
    <row r="158" spans="1:5" x14ac:dyDescent="0.25">
      <c r="A158" s="181">
        <v>11</v>
      </c>
      <c r="B158" s="182" t="s">
        <v>158</v>
      </c>
      <c r="C158" s="183">
        <v>45783</v>
      </c>
      <c r="D158" s="184">
        <v>0.30560185185185185</v>
      </c>
      <c r="E158" s="185" t="s">
        <v>6</v>
      </c>
    </row>
    <row r="159" spans="1:5" x14ac:dyDescent="0.25">
      <c r="A159" s="181">
        <v>14</v>
      </c>
      <c r="B159" s="182" t="s">
        <v>159</v>
      </c>
      <c r="C159" s="183">
        <v>45783</v>
      </c>
      <c r="D159" s="184">
        <v>0.30510416666666668</v>
      </c>
      <c r="E159" s="185" t="s">
        <v>6</v>
      </c>
    </row>
    <row r="160" spans="1:5" x14ac:dyDescent="0.25">
      <c r="A160" s="181">
        <v>18</v>
      </c>
      <c r="B160" s="182" t="s">
        <v>161</v>
      </c>
      <c r="C160" s="183">
        <v>45783</v>
      </c>
      <c r="D160" s="184">
        <v>0.29087962962962965</v>
      </c>
      <c r="E160" s="185" t="s">
        <v>6</v>
      </c>
    </row>
    <row r="161" spans="1:5" x14ac:dyDescent="0.25">
      <c r="A161" s="181">
        <v>22</v>
      </c>
      <c r="B161" s="182" t="s">
        <v>162</v>
      </c>
      <c r="C161" s="183">
        <v>45783</v>
      </c>
      <c r="D161" s="184">
        <v>0.37841435185185185</v>
      </c>
      <c r="E161" s="185" t="s">
        <v>6</v>
      </c>
    </row>
    <row r="162" spans="1:5" x14ac:dyDescent="0.25">
      <c r="A162" s="181">
        <v>47</v>
      </c>
      <c r="B162" s="182" t="s">
        <v>163</v>
      </c>
      <c r="C162" s="183">
        <v>45783</v>
      </c>
      <c r="D162" s="184">
        <v>0.37861111111111112</v>
      </c>
      <c r="E162" s="185" t="s">
        <v>6</v>
      </c>
    </row>
    <row r="163" spans="1:5" x14ac:dyDescent="0.25">
      <c r="A163" s="181">
        <v>50</v>
      </c>
      <c r="B163" s="182" t="s">
        <v>181</v>
      </c>
      <c r="C163" s="183">
        <v>45783</v>
      </c>
      <c r="D163" s="184">
        <v>0.24916666666666668</v>
      </c>
      <c r="E163" s="185" t="s">
        <v>6</v>
      </c>
    </row>
    <row r="164" spans="1:5" x14ac:dyDescent="0.25">
      <c r="A164" s="181">
        <v>52</v>
      </c>
      <c r="B164" s="182" t="s">
        <v>164</v>
      </c>
      <c r="C164" s="183">
        <v>45783</v>
      </c>
      <c r="D164" s="184">
        <v>0.25221064814814814</v>
      </c>
      <c r="E164" s="185" t="s">
        <v>6</v>
      </c>
    </row>
    <row r="165" spans="1:5" x14ac:dyDescent="0.25">
      <c r="A165" s="181">
        <v>120</v>
      </c>
      <c r="B165" s="182" t="s">
        <v>165</v>
      </c>
      <c r="C165" s="183">
        <v>45783</v>
      </c>
      <c r="D165" s="184">
        <v>0.24547453703703703</v>
      </c>
      <c r="E165" s="185" t="s">
        <v>6</v>
      </c>
    </row>
    <row r="166" spans="1:5" x14ac:dyDescent="0.25">
      <c r="A166" s="181">
        <v>125</v>
      </c>
      <c r="B166" s="182" t="s">
        <v>166</v>
      </c>
      <c r="C166" s="183">
        <v>45783</v>
      </c>
      <c r="D166" s="184">
        <v>0.38064814814814812</v>
      </c>
      <c r="E166" s="185" t="s">
        <v>6</v>
      </c>
    </row>
    <row r="167" spans="1:5" x14ac:dyDescent="0.25">
      <c r="A167" s="181">
        <v>139</v>
      </c>
      <c r="B167" s="182" t="s">
        <v>167</v>
      </c>
      <c r="C167" s="183">
        <v>45783</v>
      </c>
      <c r="D167" s="184">
        <v>0.24162037037037037</v>
      </c>
      <c r="E167" s="185" t="s">
        <v>6</v>
      </c>
    </row>
    <row r="168" spans="1:5" x14ac:dyDescent="0.25">
      <c r="A168" s="181">
        <v>142</v>
      </c>
      <c r="B168" s="182" t="s">
        <v>168</v>
      </c>
      <c r="C168" s="183">
        <v>45783</v>
      </c>
      <c r="D168" s="184">
        <v>0.35812500000000003</v>
      </c>
      <c r="E168" s="185" t="s">
        <v>6</v>
      </c>
    </row>
    <row r="169" spans="1:5" x14ac:dyDescent="0.25">
      <c r="A169" s="181">
        <v>159</v>
      </c>
      <c r="B169" s="182" t="s">
        <v>169</v>
      </c>
      <c r="C169" s="183">
        <v>45783</v>
      </c>
      <c r="D169" s="184">
        <v>0.37706018518518519</v>
      </c>
      <c r="E169" s="185" t="s">
        <v>6</v>
      </c>
    </row>
    <row r="170" spans="1:5" x14ac:dyDescent="0.25">
      <c r="A170" s="181">
        <v>168</v>
      </c>
      <c r="B170" s="182" t="s">
        <v>170</v>
      </c>
      <c r="C170" s="183">
        <v>45783</v>
      </c>
      <c r="D170" s="184">
        <v>0.26395833333333335</v>
      </c>
      <c r="E170" s="185" t="s">
        <v>6</v>
      </c>
    </row>
    <row r="171" spans="1:5" x14ac:dyDescent="0.25">
      <c r="A171" s="181">
        <v>170</v>
      </c>
      <c r="B171" s="182" t="s">
        <v>155</v>
      </c>
      <c r="C171" s="183">
        <v>45783</v>
      </c>
      <c r="D171" s="184">
        <v>0.31605324074074076</v>
      </c>
      <c r="E171" s="185" t="s">
        <v>6</v>
      </c>
    </row>
    <row r="172" spans="1:5" x14ac:dyDescent="0.25">
      <c r="A172" s="181">
        <v>175</v>
      </c>
      <c r="B172" s="182" t="s">
        <v>171</v>
      </c>
      <c r="C172" s="183">
        <v>45783</v>
      </c>
      <c r="D172" s="184">
        <v>0.27401620370370372</v>
      </c>
      <c r="E172" s="185" t="s">
        <v>6</v>
      </c>
    </row>
    <row r="173" spans="1:5" x14ac:dyDescent="0.25">
      <c r="A173" s="181">
        <v>177</v>
      </c>
      <c r="B173" s="182" t="s">
        <v>172</v>
      </c>
      <c r="C173" s="183">
        <v>45783</v>
      </c>
      <c r="D173" s="184">
        <v>0.29792824074074076</v>
      </c>
      <c r="E173" s="185" t="s">
        <v>6</v>
      </c>
    </row>
    <row r="174" spans="1:5" x14ac:dyDescent="0.25">
      <c r="A174" s="181">
        <v>180</v>
      </c>
      <c r="B174" s="182" t="s">
        <v>173</v>
      </c>
      <c r="C174" s="183">
        <v>45783</v>
      </c>
      <c r="D174" s="184">
        <v>0.27688657407407408</v>
      </c>
      <c r="E174" s="185" t="s">
        <v>6</v>
      </c>
    </row>
    <row r="175" spans="1:5" x14ac:dyDescent="0.25">
      <c r="A175" s="181">
        <v>184</v>
      </c>
      <c r="B175" s="182" t="s">
        <v>174</v>
      </c>
      <c r="C175" s="183">
        <v>45783</v>
      </c>
      <c r="D175" s="184">
        <v>0.27391203703703704</v>
      </c>
      <c r="E175" s="185" t="s">
        <v>6</v>
      </c>
    </row>
    <row r="176" spans="1:5" x14ac:dyDescent="0.25">
      <c r="A176" s="181">
        <v>184</v>
      </c>
      <c r="B176" s="182" t="s">
        <v>174</v>
      </c>
      <c r="C176" s="183">
        <v>45783</v>
      </c>
      <c r="D176" s="184">
        <v>0.27394675925925926</v>
      </c>
      <c r="E176" s="185" t="s">
        <v>6</v>
      </c>
    </row>
    <row r="177" spans="1:5" x14ac:dyDescent="0.25">
      <c r="A177" s="181">
        <v>186</v>
      </c>
      <c r="B177" s="182" t="s">
        <v>176</v>
      </c>
      <c r="C177" s="183">
        <v>45783</v>
      </c>
      <c r="D177" s="184">
        <v>0.28181712962962963</v>
      </c>
      <c r="E177" s="185" t="s">
        <v>6</v>
      </c>
    </row>
    <row r="178" spans="1:5" x14ac:dyDescent="0.25">
      <c r="A178" s="181">
        <v>186</v>
      </c>
      <c r="B178" s="182" t="s">
        <v>176</v>
      </c>
      <c r="C178" s="183">
        <v>45783</v>
      </c>
      <c r="D178" s="184">
        <v>0.28187499999999999</v>
      </c>
      <c r="E178" s="185" t="s">
        <v>6</v>
      </c>
    </row>
    <row r="179" spans="1:5" x14ac:dyDescent="0.25">
      <c r="A179" s="181">
        <v>190</v>
      </c>
      <c r="B179" s="182" t="s">
        <v>156</v>
      </c>
      <c r="C179" s="183">
        <v>45783</v>
      </c>
      <c r="D179" s="184">
        <v>0.28392361111111108</v>
      </c>
      <c r="E179" s="185" t="s">
        <v>6</v>
      </c>
    </row>
    <row r="180" spans="1:5" x14ac:dyDescent="0.25">
      <c r="A180" s="181">
        <v>191</v>
      </c>
      <c r="B180" s="182" t="s">
        <v>178</v>
      </c>
      <c r="C180" s="183">
        <v>45783</v>
      </c>
      <c r="D180" s="184">
        <v>0.24784722222222222</v>
      </c>
      <c r="E180" s="185" t="s">
        <v>6</v>
      </c>
    </row>
    <row r="181" spans="1:5" x14ac:dyDescent="0.25">
      <c r="A181" s="181">
        <v>192</v>
      </c>
      <c r="B181" s="182" t="s">
        <v>179</v>
      </c>
      <c r="C181" s="183">
        <v>45783</v>
      </c>
      <c r="D181" s="184">
        <v>0.24403935185185185</v>
      </c>
      <c r="E181" s="185" t="s">
        <v>6</v>
      </c>
    </row>
    <row r="182" spans="1:5" x14ac:dyDescent="0.25">
      <c r="A182" s="181">
        <v>193</v>
      </c>
      <c r="B182" s="182" t="s">
        <v>180</v>
      </c>
      <c r="C182" s="183">
        <v>45783</v>
      </c>
      <c r="D182" s="184">
        <v>0.33274305555555556</v>
      </c>
      <c r="E182" s="185" t="s">
        <v>6</v>
      </c>
    </row>
    <row r="183" spans="1:5" x14ac:dyDescent="0.25">
      <c r="A183" s="181">
        <v>11</v>
      </c>
      <c r="B183" s="182" t="s">
        <v>158</v>
      </c>
      <c r="C183" s="183">
        <v>45783</v>
      </c>
      <c r="D183" s="184">
        <v>0.76559027777777777</v>
      </c>
      <c r="E183" s="186" t="s">
        <v>7</v>
      </c>
    </row>
    <row r="184" spans="1:5" x14ac:dyDescent="0.25">
      <c r="A184" s="181">
        <v>11</v>
      </c>
      <c r="B184" s="182" t="s">
        <v>158</v>
      </c>
      <c r="C184" s="183">
        <v>45783</v>
      </c>
      <c r="D184" s="184">
        <v>0.76765046296296291</v>
      </c>
      <c r="E184" s="186" t="s">
        <v>7</v>
      </c>
    </row>
    <row r="185" spans="1:5" x14ac:dyDescent="0.25">
      <c r="A185" s="181">
        <v>14</v>
      </c>
      <c r="B185" s="182" t="s">
        <v>159</v>
      </c>
      <c r="C185" s="183">
        <v>45783</v>
      </c>
      <c r="D185" s="184">
        <v>0.81237268518518524</v>
      </c>
      <c r="E185" s="186" t="s">
        <v>7</v>
      </c>
    </row>
    <row r="186" spans="1:5" x14ac:dyDescent="0.25">
      <c r="A186" s="181">
        <v>18</v>
      </c>
      <c r="B186" s="182" t="s">
        <v>161</v>
      </c>
      <c r="C186" s="183">
        <v>45783</v>
      </c>
      <c r="D186" s="184">
        <v>0.7503009259259259</v>
      </c>
      <c r="E186" s="186" t="s">
        <v>7</v>
      </c>
    </row>
    <row r="187" spans="1:5" x14ac:dyDescent="0.25">
      <c r="A187" s="181">
        <v>47</v>
      </c>
      <c r="B187" s="182" t="s">
        <v>163</v>
      </c>
      <c r="C187" s="183">
        <v>45783</v>
      </c>
      <c r="D187" s="184">
        <v>0.80010416666666662</v>
      </c>
      <c r="E187" s="186" t="s">
        <v>7</v>
      </c>
    </row>
    <row r="188" spans="1:5" x14ac:dyDescent="0.25">
      <c r="A188" s="181">
        <v>50</v>
      </c>
      <c r="B188" s="182" t="s">
        <v>181</v>
      </c>
      <c r="C188" s="183">
        <v>45783</v>
      </c>
      <c r="D188" s="184">
        <v>0.97004629629629635</v>
      </c>
      <c r="E188" s="186" t="s">
        <v>7</v>
      </c>
    </row>
    <row r="189" spans="1:5" x14ac:dyDescent="0.25">
      <c r="A189" s="181">
        <v>52</v>
      </c>
      <c r="B189" s="182" t="s">
        <v>164</v>
      </c>
      <c r="C189" s="183">
        <v>45783</v>
      </c>
      <c r="D189" s="184">
        <v>0.75018518518518518</v>
      </c>
      <c r="E189" s="186" t="s">
        <v>7</v>
      </c>
    </row>
    <row r="190" spans="1:5" x14ac:dyDescent="0.25">
      <c r="A190" s="181">
        <v>120</v>
      </c>
      <c r="B190" s="182" t="s">
        <v>165</v>
      </c>
      <c r="C190" s="183">
        <v>45783</v>
      </c>
      <c r="D190" s="184">
        <v>0.75143518518518515</v>
      </c>
      <c r="E190" s="186" t="s">
        <v>7</v>
      </c>
    </row>
    <row r="191" spans="1:5" x14ac:dyDescent="0.25">
      <c r="A191" s="181">
        <v>120</v>
      </c>
      <c r="B191" s="182" t="s">
        <v>165</v>
      </c>
      <c r="C191" s="183">
        <v>45783</v>
      </c>
      <c r="D191" s="184">
        <v>0.75148148148148153</v>
      </c>
      <c r="E191" s="186" t="s">
        <v>7</v>
      </c>
    </row>
    <row r="192" spans="1:5" x14ac:dyDescent="0.25">
      <c r="A192" s="181">
        <v>125</v>
      </c>
      <c r="B192" s="182" t="s">
        <v>166</v>
      </c>
      <c r="C192" s="183">
        <v>45783</v>
      </c>
      <c r="D192" s="184">
        <v>0.76457175925925924</v>
      </c>
      <c r="E192" s="186" t="s">
        <v>7</v>
      </c>
    </row>
    <row r="193" spans="1:5" x14ac:dyDescent="0.25">
      <c r="A193" s="181">
        <v>142</v>
      </c>
      <c r="B193" s="182" t="s">
        <v>168</v>
      </c>
      <c r="C193" s="183">
        <v>45783</v>
      </c>
      <c r="D193" s="184">
        <v>0.74995370370370373</v>
      </c>
      <c r="E193" s="186" t="s">
        <v>7</v>
      </c>
    </row>
    <row r="194" spans="1:5" x14ac:dyDescent="0.25">
      <c r="A194" s="181">
        <v>159</v>
      </c>
      <c r="B194" s="182" t="s">
        <v>169</v>
      </c>
      <c r="C194" s="183">
        <v>45783</v>
      </c>
      <c r="D194" s="184">
        <v>0.75006944444444446</v>
      </c>
      <c r="E194" s="186" t="s">
        <v>7</v>
      </c>
    </row>
    <row r="195" spans="1:5" x14ac:dyDescent="0.25">
      <c r="A195" s="181">
        <v>168</v>
      </c>
      <c r="B195" s="182" t="s">
        <v>170</v>
      </c>
      <c r="C195" s="183">
        <v>45783</v>
      </c>
      <c r="D195" s="184">
        <v>0.74864583333333334</v>
      </c>
      <c r="E195" s="186" t="s">
        <v>7</v>
      </c>
    </row>
    <row r="196" spans="1:5" x14ac:dyDescent="0.25">
      <c r="A196" s="181">
        <v>175</v>
      </c>
      <c r="B196" s="182" t="s">
        <v>171</v>
      </c>
      <c r="C196" s="183">
        <v>45783</v>
      </c>
      <c r="D196" s="184">
        <v>0.75131944444444443</v>
      </c>
      <c r="E196" s="186" t="s">
        <v>7</v>
      </c>
    </row>
    <row r="197" spans="1:5" x14ac:dyDescent="0.25">
      <c r="A197" s="181">
        <v>177</v>
      </c>
      <c r="B197" s="182" t="s">
        <v>172</v>
      </c>
      <c r="C197" s="183">
        <v>45783</v>
      </c>
      <c r="D197" s="184">
        <v>0.7150347222222222</v>
      </c>
      <c r="E197" s="186" t="s">
        <v>7</v>
      </c>
    </row>
    <row r="198" spans="1:5" x14ac:dyDescent="0.25">
      <c r="A198" s="181">
        <v>180</v>
      </c>
      <c r="B198" s="182" t="s">
        <v>173</v>
      </c>
      <c r="C198" s="183">
        <v>45783</v>
      </c>
      <c r="D198" s="184">
        <v>0.75123842592592593</v>
      </c>
      <c r="E198" s="186" t="s">
        <v>7</v>
      </c>
    </row>
    <row r="199" spans="1:5" x14ac:dyDescent="0.25">
      <c r="A199" s="181">
        <v>184</v>
      </c>
      <c r="B199" s="182" t="s">
        <v>174</v>
      </c>
      <c r="C199" s="183">
        <v>45783</v>
      </c>
      <c r="D199" s="184">
        <v>0.7654050925925926</v>
      </c>
      <c r="E199" s="186" t="s">
        <v>7</v>
      </c>
    </row>
    <row r="200" spans="1:5" x14ac:dyDescent="0.25">
      <c r="A200" s="181">
        <v>186</v>
      </c>
      <c r="B200" s="182" t="s">
        <v>176</v>
      </c>
      <c r="C200" s="183">
        <v>45783</v>
      </c>
      <c r="D200" s="184">
        <v>0.74883101851851852</v>
      </c>
      <c r="E200" s="186" t="s">
        <v>7</v>
      </c>
    </row>
    <row r="201" spans="1:5" x14ac:dyDescent="0.25">
      <c r="A201" s="181">
        <v>186</v>
      </c>
      <c r="B201" s="182" t="s">
        <v>176</v>
      </c>
      <c r="C201" s="183">
        <v>45783</v>
      </c>
      <c r="D201" s="184">
        <v>0.74887731481481479</v>
      </c>
      <c r="E201" s="186" t="s">
        <v>7</v>
      </c>
    </row>
    <row r="202" spans="1:5" x14ac:dyDescent="0.25">
      <c r="A202" s="181">
        <v>186</v>
      </c>
      <c r="B202" s="182" t="s">
        <v>176</v>
      </c>
      <c r="C202" s="183">
        <v>45783</v>
      </c>
      <c r="D202" s="184">
        <v>0.74892361111111116</v>
      </c>
      <c r="E202" s="186" t="s">
        <v>7</v>
      </c>
    </row>
    <row r="203" spans="1:5" x14ac:dyDescent="0.25">
      <c r="A203" s="181">
        <v>186</v>
      </c>
      <c r="B203" s="182" t="s">
        <v>176</v>
      </c>
      <c r="C203" s="183">
        <v>45783</v>
      </c>
      <c r="D203" s="184">
        <v>0.74895833333333328</v>
      </c>
      <c r="E203" s="186" t="s">
        <v>7</v>
      </c>
    </row>
    <row r="204" spans="1:5" x14ac:dyDescent="0.25">
      <c r="A204" s="181">
        <v>190</v>
      </c>
      <c r="B204" s="182" t="s">
        <v>156</v>
      </c>
      <c r="C204" s="183">
        <v>45783</v>
      </c>
      <c r="D204" s="184">
        <v>0.75113425925925925</v>
      </c>
      <c r="E204" s="186" t="s">
        <v>7</v>
      </c>
    </row>
    <row r="205" spans="1:5" x14ac:dyDescent="0.25">
      <c r="A205" s="181">
        <v>191</v>
      </c>
      <c r="B205" s="182" t="s">
        <v>178</v>
      </c>
      <c r="C205" s="183">
        <v>45783</v>
      </c>
      <c r="D205" s="184">
        <v>0.75157407407407406</v>
      </c>
      <c r="E205" s="186" t="s">
        <v>7</v>
      </c>
    </row>
    <row r="206" spans="1:5" x14ac:dyDescent="0.25">
      <c r="A206" s="181">
        <v>192</v>
      </c>
      <c r="B206" s="182" t="s">
        <v>179</v>
      </c>
      <c r="C206" s="183">
        <v>45783</v>
      </c>
      <c r="D206" s="184">
        <v>0.750462962962963</v>
      </c>
      <c r="E206" s="186" t="s">
        <v>7</v>
      </c>
    </row>
    <row r="207" spans="1:5" x14ac:dyDescent="0.25">
      <c r="A207" s="181">
        <v>193</v>
      </c>
      <c r="B207" s="182" t="s">
        <v>180</v>
      </c>
      <c r="C207" s="183">
        <v>45783</v>
      </c>
      <c r="D207" s="184">
        <v>0.71019675925925929</v>
      </c>
      <c r="E207" s="186" t="s">
        <v>7</v>
      </c>
    </row>
    <row r="208" spans="1:5" x14ac:dyDescent="0.25">
      <c r="A208" s="181">
        <v>7</v>
      </c>
      <c r="B208" s="182" t="s">
        <v>157</v>
      </c>
      <c r="C208" s="183">
        <v>45784</v>
      </c>
      <c r="D208" s="184">
        <v>0.33408564814814817</v>
      </c>
      <c r="E208" s="185" t="s">
        <v>6</v>
      </c>
    </row>
    <row r="209" spans="1:5" x14ac:dyDescent="0.25">
      <c r="A209" s="181">
        <v>11</v>
      </c>
      <c r="B209" s="182" t="s">
        <v>158</v>
      </c>
      <c r="C209" s="183">
        <v>45784</v>
      </c>
      <c r="D209" s="184">
        <v>0.29699074074074072</v>
      </c>
      <c r="E209" s="185" t="s">
        <v>6</v>
      </c>
    </row>
    <row r="210" spans="1:5" x14ac:dyDescent="0.25">
      <c r="A210" s="181">
        <v>14</v>
      </c>
      <c r="B210" s="182" t="s">
        <v>159</v>
      </c>
      <c r="C210" s="183">
        <v>45784</v>
      </c>
      <c r="D210" s="184">
        <v>0.29688657407407409</v>
      </c>
      <c r="E210" s="185" t="s">
        <v>6</v>
      </c>
    </row>
    <row r="211" spans="1:5" x14ac:dyDescent="0.25">
      <c r="A211" s="181">
        <v>15</v>
      </c>
      <c r="B211" s="182" t="s">
        <v>160</v>
      </c>
      <c r="C211" s="183">
        <v>45784</v>
      </c>
      <c r="D211" s="184">
        <v>0.29677083333333332</v>
      </c>
      <c r="E211" s="185" t="s">
        <v>6</v>
      </c>
    </row>
    <row r="212" spans="1:5" x14ac:dyDescent="0.25">
      <c r="A212" s="181">
        <v>18</v>
      </c>
      <c r="B212" s="182" t="s">
        <v>161</v>
      </c>
      <c r="C212" s="183">
        <v>45784</v>
      </c>
      <c r="D212" s="184">
        <v>0.30061342592592594</v>
      </c>
      <c r="E212" s="185" t="s">
        <v>6</v>
      </c>
    </row>
    <row r="213" spans="1:5" x14ac:dyDescent="0.25">
      <c r="A213" s="181">
        <v>18</v>
      </c>
      <c r="B213" s="182" t="s">
        <v>161</v>
      </c>
      <c r="C213" s="183">
        <v>45784</v>
      </c>
      <c r="D213" s="184">
        <v>0.3006712962962963</v>
      </c>
      <c r="E213" s="185" t="s">
        <v>6</v>
      </c>
    </row>
    <row r="214" spans="1:5" x14ac:dyDescent="0.25">
      <c r="A214" s="181">
        <v>47</v>
      </c>
      <c r="B214" s="182" t="s">
        <v>163</v>
      </c>
      <c r="C214" s="183">
        <v>45784</v>
      </c>
      <c r="D214" s="184">
        <v>0.37484953703703705</v>
      </c>
      <c r="E214" s="185" t="s">
        <v>6</v>
      </c>
    </row>
    <row r="215" spans="1:5" x14ac:dyDescent="0.25">
      <c r="A215" s="181">
        <v>50</v>
      </c>
      <c r="B215" s="182" t="s">
        <v>181</v>
      </c>
      <c r="C215" s="183">
        <v>45784</v>
      </c>
      <c r="D215" s="184">
        <v>0.28083333333333332</v>
      </c>
      <c r="E215" s="185" t="s">
        <v>6</v>
      </c>
    </row>
    <row r="216" spans="1:5" x14ac:dyDescent="0.25">
      <c r="A216" s="181">
        <v>52</v>
      </c>
      <c r="B216" s="182" t="s">
        <v>164</v>
      </c>
      <c r="C216" s="183">
        <v>45784</v>
      </c>
      <c r="D216" s="184">
        <v>0.3276736111111111</v>
      </c>
      <c r="E216" s="185" t="s">
        <v>6</v>
      </c>
    </row>
    <row r="217" spans="1:5" x14ac:dyDescent="0.25">
      <c r="A217" s="181">
        <v>120</v>
      </c>
      <c r="B217" s="182" t="s">
        <v>165</v>
      </c>
      <c r="C217" s="183">
        <v>45784</v>
      </c>
      <c r="D217" s="184">
        <v>0.28240740740740738</v>
      </c>
      <c r="E217" s="185" t="s">
        <v>6</v>
      </c>
    </row>
    <row r="218" spans="1:5" x14ac:dyDescent="0.25">
      <c r="A218" s="181">
        <v>139</v>
      </c>
      <c r="B218" s="182" t="s">
        <v>167</v>
      </c>
      <c r="C218" s="183">
        <v>45784</v>
      </c>
      <c r="D218" s="184">
        <v>0.27680555555555558</v>
      </c>
      <c r="E218" s="185" t="s">
        <v>6</v>
      </c>
    </row>
    <row r="219" spans="1:5" x14ac:dyDescent="0.25">
      <c r="A219" s="181">
        <v>142</v>
      </c>
      <c r="B219" s="182" t="s">
        <v>168</v>
      </c>
      <c r="C219" s="183">
        <v>45784</v>
      </c>
      <c r="D219" s="184">
        <v>0.36531249999999998</v>
      </c>
      <c r="E219" s="185" t="s">
        <v>6</v>
      </c>
    </row>
    <row r="220" spans="1:5" x14ac:dyDescent="0.25">
      <c r="A220" s="181">
        <v>159</v>
      </c>
      <c r="B220" s="182" t="s">
        <v>169</v>
      </c>
      <c r="C220" s="183">
        <v>45784</v>
      </c>
      <c r="D220" s="184">
        <v>0.37565972222222221</v>
      </c>
      <c r="E220" s="185" t="s">
        <v>6</v>
      </c>
    </row>
    <row r="221" spans="1:5" x14ac:dyDescent="0.25">
      <c r="A221" s="181">
        <v>168</v>
      </c>
      <c r="B221" s="182" t="s">
        <v>170</v>
      </c>
      <c r="C221" s="183">
        <v>45784</v>
      </c>
      <c r="D221" s="184">
        <v>0.2930902777777778</v>
      </c>
      <c r="E221" s="185" t="s">
        <v>6</v>
      </c>
    </row>
    <row r="222" spans="1:5" x14ac:dyDescent="0.25">
      <c r="A222" s="181">
        <v>168</v>
      </c>
      <c r="B222" s="182" t="s">
        <v>170</v>
      </c>
      <c r="C222" s="183">
        <v>45784</v>
      </c>
      <c r="D222" s="184">
        <v>0.29313657407407406</v>
      </c>
      <c r="E222" s="185" t="s">
        <v>6</v>
      </c>
    </row>
    <row r="223" spans="1:5" x14ac:dyDescent="0.25">
      <c r="A223" s="181">
        <v>170</v>
      </c>
      <c r="B223" s="182" t="s">
        <v>155</v>
      </c>
      <c r="C223" s="183">
        <v>45784</v>
      </c>
      <c r="D223" s="184">
        <v>0.3397222222222222</v>
      </c>
      <c r="E223" s="185" t="s">
        <v>6</v>
      </c>
    </row>
    <row r="224" spans="1:5" x14ac:dyDescent="0.25">
      <c r="A224" s="181">
        <v>175</v>
      </c>
      <c r="B224" s="182" t="s">
        <v>171</v>
      </c>
      <c r="C224" s="183">
        <v>45784</v>
      </c>
      <c r="D224" s="184">
        <v>0.28060185185185182</v>
      </c>
      <c r="E224" s="185" t="s">
        <v>6</v>
      </c>
    </row>
    <row r="225" spans="1:5" x14ac:dyDescent="0.25">
      <c r="A225" s="181">
        <v>175</v>
      </c>
      <c r="B225" s="182" t="s">
        <v>171</v>
      </c>
      <c r="C225" s="183">
        <v>45784</v>
      </c>
      <c r="D225" s="184">
        <v>0.28065972222222224</v>
      </c>
      <c r="E225" s="185" t="s">
        <v>6</v>
      </c>
    </row>
    <row r="226" spans="1:5" x14ac:dyDescent="0.25">
      <c r="A226" s="181">
        <v>177</v>
      </c>
      <c r="B226" s="182" t="s">
        <v>172</v>
      </c>
      <c r="C226" s="183">
        <v>45784</v>
      </c>
      <c r="D226" s="184">
        <v>0.29296296296296298</v>
      </c>
      <c r="E226" s="185" t="s">
        <v>6</v>
      </c>
    </row>
    <row r="227" spans="1:5" x14ac:dyDescent="0.25">
      <c r="A227" s="181">
        <v>180</v>
      </c>
      <c r="B227" s="182" t="s">
        <v>173</v>
      </c>
      <c r="C227" s="183">
        <v>45784</v>
      </c>
      <c r="D227" s="184">
        <v>0.2767013888888889</v>
      </c>
      <c r="E227" s="185" t="s">
        <v>6</v>
      </c>
    </row>
    <row r="228" spans="1:5" x14ac:dyDescent="0.25">
      <c r="A228" s="181">
        <v>184</v>
      </c>
      <c r="B228" s="182" t="s">
        <v>174</v>
      </c>
      <c r="C228" s="183">
        <v>45784</v>
      </c>
      <c r="D228" s="184">
        <v>0.27878472222222223</v>
      </c>
      <c r="E228" s="185" t="s">
        <v>6</v>
      </c>
    </row>
    <row r="229" spans="1:5" x14ac:dyDescent="0.25">
      <c r="A229" s="181">
        <v>186</v>
      </c>
      <c r="B229" s="182" t="s">
        <v>176</v>
      </c>
      <c r="C229" s="183">
        <v>45784</v>
      </c>
      <c r="D229" s="184">
        <v>0.28604166666666669</v>
      </c>
      <c r="E229" s="185" t="s">
        <v>6</v>
      </c>
    </row>
    <row r="230" spans="1:5" x14ac:dyDescent="0.25">
      <c r="A230" s="181">
        <v>190</v>
      </c>
      <c r="B230" s="182" t="s">
        <v>156</v>
      </c>
      <c r="C230" s="183">
        <v>45784</v>
      </c>
      <c r="D230" s="184">
        <v>0.28476851851851853</v>
      </c>
      <c r="E230" s="185" t="s">
        <v>6</v>
      </c>
    </row>
    <row r="231" spans="1:5" x14ac:dyDescent="0.25">
      <c r="A231" s="181">
        <v>190</v>
      </c>
      <c r="B231" s="182" t="s">
        <v>156</v>
      </c>
      <c r="C231" s="183">
        <v>45784</v>
      </c>
      <c r="D231" s="184">
        <v>0.28486111111111112</v>
      </c>
      <c r="E231" s="185" t="s">
        <v>6</v>
      </c>
    </row>
    <row r="232" spans="1:5" x14ac:dyDescent="0.25">
      <c r="A232" s="181">
        <v>191</v>
      </c>
      <c r="B232" s="182" t="s">
        <v>178</v>
      </c>
      <c r="C232" s="183">
        <v>45784</v>
      </c>
      <c r="D232" s="184">
        <v>0.27640046296296295</v>
      </c>
      <c r="E232" s="185" t="s">
        <v>6</v>
      </c>
    </row>
    <row r="233" spans="1:5" x14ac:dyDescent="0.25">
      <c r="A233" s="181">
        <v>192</v>
      </c>
      <c r="B233" s="182" t="s">
        <v>179</v>
      </c>
      <c r="C233" s="183">
        <v>45784</v>
      </c>
      <c r="D233" s="184">
        <v>0.28464120370370372</v>
      </c>
      <c r="E233" s="185" t="s">
        <v>6</v>
      </c>
    </row>
    <row r="234" spans="1:5" x14ac:dyDescent="0.25">
      <c r="A234" s="181">
        <v>193</v>
      </c>
      <c r="B234" s="182" t="s">
        <v>180</v>
      </c>
      <c r="C234" s="183">
        <v>45784</v>
      </c>
      <c r="D234" s="184">
        <v>0.33748842592592593</v>
      </c>
      <c r="E234" s="185" t="s">
        <v>6</v>
      </c>
    </row>
    <row r="235" spans="1:5" x14ac:dyDescent="0.25">
      <c r="A235" s="181">
        <v>7</v>
      </c>
      <c r="B235" s="182" t="s">
        <v>157</v>
      </c>
      <c r="C235" s="183">
        <v>45784</v>
      </c>
      <c r="D235" s="184">
        <v>0.91364583333333338</v>
      </c>
      <c r="E235" s="186" t="s">
        <v>7</v>
      </c>
    </row>
    <row r="236" spans="1:5" x14ac:dyDescent="0.25">
      <c r="A236" s="181">
        <v>11</v>
      </c>
      <c r="B236" s="182" t="s">
        <v>158</v>
      </c>
      <c r="C236" s="183">
        <v>45784</v>
      </c>
      <c r="D236" s="184">
        <v>0.81086805555555552</v>
      </c>
      <c r="E236" s="186" t="s">
        <v>7</v>
      </c>
    </row>
    <row r="237" spans="1:5" x14ac:dyDescent="0.25">
      <c r="A237" s="181">
        <v>14</v>
      </c>
      <c r="B237" s="182" t="s">
        <v>159</v>
      </c>
      <c r="C237" s="183">
        <v>45784</v>
      </c>
      <c r="D237" s="184">
        <v>0.80958333333333332</v>
      </c>
      <c r="E237" s="186" t="s">
        <v>7</v>
      </c>
    </row>
    <row r="238" spans="1:5" x14ac:dyDescent="0.25">
      <c r="A238" s="181">
        <v>18</v>
      </c>
      <c r="B238" s="182" t="s">
        <v>161</v>
      </c>
      <c r="C238" s="183">
        <v>45784</v>
      </c>
      <c r="D238" s="184">
        <v>0.64519675925925923</v>
      </c>
      <c r="E238" s="186" t="s">
        <v>7</v>
      </c>
    </row>
    <row r="239" spans="1:5" x14ac:dyDescent="0.25">
      <c r="A239" s="181">
        <v>22</v>
      </c>
      <c r="B239" s="182" t="s">
        <v>162</v>
      </c>
      <c r="C239" s="183">
        <v>45784</v>
      </c>
      <c r="D239" s="184">
        <v>0.75</v>
      </c>
      <c r="E239" s="186" t="s">
        <v>7</v>
      </c>
    </row>
    <row r="240" spans="1:5" x14ac:dyDescent="0.25">
      <c r="A240" s="181">
        <v>47</v>
      </c>
      <c r="B240" s="182" t="s">
        <v>163</v>
      </c>
      <c r="C240" s="183">
        <v>45784</v>
      </c>
      <c r="D240" s="184">
        <v>0.7896643518518518</v>
      </c>
      <c r="E240" s="186" t="s">
        <v>7</v>
      </c>
    </row>
    <row r="241" spans="1:5" x14ac:dyDescent="0.25">
      <c r="A241" s="181">
        <v>52</v>
      </c>
      <c r="B241" s="182" t="s">
        <v>164</v>
      </c>
      <c r="C241" s="183">
        <v>45784</v>
      </c>
      <c r="D241" s="184">
        <v>0.76986111111111111</v>
      </c>
      <c r="E241" s="186" t="s">
        <v>7</v>
      </c>
    </row>
    <row r="242" spans="1:5" x14ac:dyDescent="0.25">
      <c r="A242" s="181">
        <v>52</v>
      </c>
      <c r="B242" s="182" t="s">
        <v>164</v>
      </c>
      <c r="C242" s="183">
        <v>45784</v>
      </c>
      <c r="D242" s="184">
        <v>0.78210648148148143</v>
      </c>
      <c r="E242" s="186" t="s">
        <v>7</v>
      </c>
    </row>
    <row r="243" spans="1:5" x14ac:dyDescent="0.25">
      <c r="A243" s="181">
        <v>120</v>
      </c>
      <c r="B243" s="182" t="s">
        <v>165</v>
      </c>
      <c r="C243" s="183">
        <v>45784</v>
      </c>
      <c r="D243" s="184">
        <v>0.74993055555555554</v>
      </c>
      <c r="E243" s="186" t="s">
        <v>7</v>
      </c>
    </row>
    <row r="244" spans="1:5" x14ac:dyDescent="0.25">
      <c r="A244" s="181">
        <v>139</v>
      </c>
      <c r="B244" s="182" t="s">
        <v>167</v>
      </c>
      <c r="C244" s="183">
        <v>45784</v>
      </c>
      <c r="D244" s="184">
        <v>0.78172453703703704</v>
      </c>
      <c r="E244" s="186" t="s">
        <v>7</v>
      </c>
    </row>
    <row r="245" spans="1:5" x14ac:dyDescent="0.25">
      <c r="A245" s="181">
        <v>142</v>
      </c>
      <c r="B245" s="182" t="s">
        <v>168</v>
      </c>
      <c r="C245" s="183">
        <v>45784</v>
      </c>
      <c r="D245" s="184">
        <v>0.75084490740740739</v>
      </c>
      <c r="E245" s="186" t="s">
        <v>7</v>
      </c>
    </row>
    <row r="246" spans="1:5" x14ac:dyDescent="0.25">
      <c r="A246" s="181">
        <v>159</v>
      </c>
      <c r="B246" s="182" t="s">
        <v>169</v>
      </c>
      <c r="C246" s="183">
        <v>45784</v>
      </c>
      <c r="D246" s="184">
        <v>0.75037037037037035</v>
      </c>
      <c r="E246" s="186" t="s">
        <v>7</v>
      </c>
    </row>
    <row r="247" spans="1:5" x14ac:dyDescent="0.25">
      <c r="A247" s="181">
        <v>168</v>
      </c>
      <c r="B247" s="182" t="s">
        <v>170</v>
      </c>
      <c r="C247" s="183">
        <v>45784</v>
      </c>
      <c r="D247" s="184">
        <v>0.75017361111111114</v>
      </c>
      <c r="E247" s="186" t="s">
        <v>7</v>
      </c>
    </row>
    <row r="248" spans="1:5" x14ac:dyDescent="0.25">
      <c r="A248" s="181">
        <v>168</v>
      </c>
      <c r="B248" s="182" t="s">
        <v>170</v>
      </c>
      <c r="C248" s="183">
        <v>45784</v>
      </c>
      <c r="D248" s="184">
        <v>0.75023148148148144</v>
      </c>
      <c r="E248" s="186" t="s">
        <v>7</v>
      </c>
    </row>
    <row r="249" spans="1:5" x14ac:dyDescent="0.25">
      <c r="A249" s="181">
        <v>170</v>
      </c>
      <c r="B249" s="182" t="s">
        <v>155</v>
      </c>
      <c r="C249" s="183">
        <v>45784</v>
      </c>
      <c r="D249" s="184">
        <v>0.78179398148148149</v>
      </c>
      <c r="E249" s="186" t="s">
        <v>7</v>
      </c>
    </row>
    <row r="250" spans="1:5" x14ac:dyDescent="0.25">
      <c r="A250" s="181">
        <v>175</v>
      </c>
      <c r="B250" s="182" t="s">
        <v>171</v>
      </c>
      <c r="C250" s="183">
        <v>45784</v>
      </c>
      <c r="D250" s="184">
        <v>0.7503009259259259</v>
      </c>
      <c r="E250" s="186" t="s">
        <v>7</v>
      </c>
    </row>
    <row r="251" spans="1:5" x14ac:dyDescent="0.25">
      <c r="A251" s="181">
        <v>177</v>
      </c>
      <c r="B251" s="182" t="s">
        <v>172</v>
      </c>
      <c r="C251" s="183">
        <v>45784</v>
      </c>
      <c r="D251" s="184">
        <v>0.71091435185185181</v>
      </c>
      <c r="E251" s="186" t="s">
        <v>7</v>
      </c>
    </row>
    <row r="252" spans="1:5" x14ac:dyDescent="0.25">
      <c r="A252" s="181">
        <v>180</v>
      </c>
      <c r="B252" s="182" t="s">
        <v>173</v>
      </c>
      <c r="C252" s="183">
        <v>45784</v>
      </c>
      <c r="D252" s="184">
        <v>0.7496990740740741</v>
      </c>
      <c r="E252" s="186" t="s">
        <v>7</v>
      </c>
    </row>
    <row r="253" spans="1:5" x14ac:dyDescent="0.25">
      <c r="A253" s="181">
        <v>184</v>
      </c>
      <c r="B253" s="182" t="s">
        <v>174</v>
      </c>
      <c r="C253" s="183">
        <v>45784</v>
      </c>
      <c r="D253" s="184">
        <v>0.7571296296296296</v>
      </c>
      <c r="E253" s="186" t="s">
        <v>7</v>
      </c>
    </row>
    <row r="254" spans="1:5" x14ac:dyDescent="0.25">
      <c r="A254" s="181">
        <v>186</v>
      </c>
      <c r="B254" s="182" t="s">
        <v>176</v>
      </c>
      <c r="C254" s="183">
        <v>45784</v>
      </c>
      <c r="D254" s="184">
        <v>0.74954861111111115</v>
      </c>
      <c r="E254" s="186" t="s">
        <v>7</v>
      </c>
    </row>
    <row r="255" spans="1:5" x14ac:dyDescent="0.25">
      <c r="A255" s="181">
        <v>186</v>
      </c>
      <c r="B255" s="182" t="s">
        <v>176</v>
      </c>
      <c r="C255" s="183">
        <v>45784</v>
      </c>
      <c r="D255" s="184">
        <v>0.74960648148148146</v>
      </c>
      <c r="E255" s="186" t="s">
        <v>7</v>
      </c>
    </row>
    <row r="256" spans="1:5" x14ac:dyDescent="0.25">
      <c r="A256" s="181">
        <v>190</v>
      </c>
      <c r="B256" s="182" t="s">
        <v>156</v>
      </c>
      <c r="C256" s="183">
        <v>45784</v>
      </c>
      <c r="D256" s="184">
        <v>0.75150462962962961</v>
      </c>
      <c r="E256" s="186" t="s">
        <v>7</v>
      </c>
    </row>
    <row r="257" spans="1:5" x14ac:dyDescent="0.25">
      <c r="A257" s="181">
        <v>190</v>
      </c>
      <c r="B257" s="182" t="s">
        <v>156</v>
      </c>
      <c r="C257" s="183">
        <v>45784</v>
      </c>
      <c r="D257" s="184">
        <v>0.75155092592592587</v>
      </c>
      <c r="E257" s="186" t="s">
        <v>7</v>
      </c>
    </row>
    <row r="258" spans="1:5" x14ac:dyDescent="0.25">
      <c r="A258" s="181">
        <v>191</v>
      </c>
      <c r="B258" s="182" t="s">
        <v>178</v>
      </c>
      <c r="C258" s="183">
        <v>45784</v>
      </c>
      <c r="D258" s="184">
        <v>0.75885416666666672</v>
      </c>
      <c r="E258" s="186" t="s">
        <v>7</v>
      </c>
    </row>
    <row r="259" spans="1:5" x14ac:dyDescent="0.25">
      <c r="A259" s="181">
        <v>192</v>
      </c>
      <c r="B259" s="182" t="s">
        <v>179</v>
      </c>
      <c r="C259" s="183">
        <v>45784</v>
      </c>
      <c r="D259" s="184">
        <v>0.75168981481481478</v>
      </c>
      <c r="E259" s="186" t="s">
        <v>7</v>
      </c>
    </row>
    <row r="260" spans="1:5" x14ac:dyDescent="0.25">
      <c r="A260" s="181">
        <v>7</v>
      </c>
      <c r="B260" s="182" t="s">
        <v>157</v>
      </c>
      <c r="C260" s="183">
        <v>45785</v>
      </c>
      <c r="D260" s="184">
        <v>0.31195601851851851</v>
      </c>
      <c r="E260" s="185" t="s">
        <v>6</v>
      </c>
    </row>
    <row r="261" spans="1:5" x14ac:dyDescent="0.25">
      <c r="A261" s="181">
        <v>11</v>
      </c>
      <c r="B261" s="182" t="s">
        <v>158</v>
      </c>
      <c r="C261" s="183">
        <v>45785</v>
      </c>
      <c r="D261" s="184">
        <v>0.29119212962962965</v>
      </c>
      <c r="E261" s="185" t="s">
        <v>6</v>
      </c>
    </row>
    <row r="262" spans="1:5" x14ac:dyDescent="0.25">
      <c r="A262" s="181">
        <v>14</v>
      </c>
      <c r="B262" s="182" t="s">
        <v>159</v>
      </c>
      <c r="C262" s="183">
        <v>45785</v>
      </c>
      <c r="D262" s="184">
        <v>0.29016203703703702</v>
      </c>
      <c r="E262" s="185" t="s">
        <v>6</v>
      </c>
    </row>
    <row r="263" spans="1:5" x14ac:dyDescent="0.25">
      <c r="A263" s="181">
        <v>15</v>
      </c>
      <c r="B263" s="182" t="s">
        <v>160</v>
      </c>
      <c r="C263" s="183">
        <v>45785</v>
      </c>
      <c r="D263" s="184">
        <v>0.2900578703703704</v>
      </c>
      <c r="E263" s="185" t="s">
        <v>6</v>
      </c>
    </row>
    <row r="264" spans="1:5" x14ac:dyDescent="0.25">
      <c r="A264" s="181">
        <v>18</v>
      </c>
      <c r="B264" s="182" t="s">
        <v>161</v>
      </c>
      <c r="C264" s="183">
        <v>45785</v>
      </c>
      <c r="D264" s="184">
        <v>0.31167824074074074</v>
      </c>
      <c r="E264" s="185" t="s">
        <v>6</v>
      </c>
    </row>
    <row r="265" spans="1:5" x14ac:dyDescent="0.25">
      <c r="A265" s="181">
        <v>22</v>
      </c>
      <c r="B265" s="182" t="s">
        <v>162</v>
      </c>
      <c r="C265" s="183">
        <v>45785</v>
      </c>
      <c r="D265" s="184">
        <v>0.38331018518518517</v>
      </c>
      <c r="E265" s="185" t="s">
        <v>6</v>
      </c>
    </row>
    <row r="266" spans="1:5" x14ac:dyDescent="0.25">
      <c r="A266" s="181">
        <v>47</v>
      </c>
      <c r="B266" s="182" t="s">
        <v>163</v>
      </c>
      <c r="C266" s="183">
        <v>45785</v>
      </c>
      <c r="D266" s="184">
        <v>0.3910763888888889</v>
      </c>
      <c r="E266" s="185" t="s">
        <v>6</v>
      </c>
    </row>
    <row r="267" spans="1:5" x14ac:dyDescent="0.25">
      <c r="A267" s="181">
        <v>50</v>
      </c>
      <c r="B267" s="182" t="s">
        <v>181</v>
      </c>
      <c r="C267" s="183">
        <v>45785</v>
      </c>
      <c r="D267" s="184">
        <v>0.24489583333333334</v>
      </c>
      <c r="E267" s="185" t="s">
        <v>6</v>
      </c>
    </row>
    <row r="268" spans="1:5" x14ac:dyDescent="0.25">
      <c r="A268" s="181">
        <v>52</v>
      </c>
      <c r="B268" s="182" t="s">
        <v>164</v>
      </c>
      <c r="C268" s="183">
        <v>45785</v>
      </c>
      <c r="D268" s="184">
        <v>0.34501157407407407</v>
      </c>
      <c r="E268" s="185" t="s">
        <v>6</v>
      </c>
    </row>
    <row r="269" spans="1:5" x14ac:dyDescent="0.25">
      <c r="A269" s="181">
        <v>120</v>
      </c>
      <c r="B269" s="182" t="s">
        <v>165</v>
      </c>
      <c r="C269" s="183">
        <v>45785</v>
      </c>
      <c r="D269" s="184">
        <v>0.24832175925925926</v>
      </c>
      <c r="E269" s="185" t="s">
        <v>6</v>
      </c>
    </row>
    <row r="270" spans="1:5" x14ac:dyDescent="0.25">
      <c r="A270" s="181">
        <v>139</v>
      </c>
      <c r="B270" s="182" t="s">
        <v>167</v>
      </c>
      <c r="C270" s="183">
        <v>45785</v>
      </c>
      <c r="D270" s="184">
        <v>0.23766203703703703</v>
      </c>
      <c r="E270" s="185" t="s">
        <v>6</v>
      </c>
    </row>
    <row r="271" spans="1:5" x14ac:dyDescent="0.25">
      <c r="A271" s="181">
        <v>142</v>
      </c>
      <c r="B271" s="182" t="s">
        <v>168</v>
      </c>
      <c r="C271" s="183">
        <v>45785</v>
      </c>
      <c r="D271" s="184">
        <v>0.35621527777777778</v>
      </c>
      <c r="E271" s="185" t="s">
        <v>6</v>
      </c>
    </row>
    <row r="272" spans="1:5" x14ac:dyDescent="0.25">
      <c r="A272" s="181">
        <v>159</v>
      </c>
      <c r="B272" s="182" t="s">
        <v>169</v>
      </c>
      <c r="C272" s="183">
        <v>45785</v>
      </c>
      <c r="D272" s="184">
        <v>0.39119212962962963</v>
      </c>
      <c r="E272" s="185" t="s">
        <v>6</v>
      </c>
    </row>
    <row r="273" spans="1:5" x14ac:dyDescent="0.25">
      <c r="A273" s="181">
        <v>168</v>
      </c>
      <c r="B273" s="182" t="s">
        <v>170</v>
      </c>
      <c r="C273" s="183">
        <v>45785</v>
      </c>
      <c r="D273" s="184">
        <v>0.26516203703703706</v>
      </c>
      <c r="E273" s="185" t="s">
        <v>6</v>
      </c>
    </row>
    <row r="274" spans="1:5" x14ac:dyDescent="0.25">
      <c r="A274" s="181">
        <v>170</v>
      </c>
      <c r="B274" s="182" t="s">
        <v>155</v>
      </c>
      <c r="C274" s="183">
        <v>45785</v>
      </c>
      <c r="D274" s="184">
        <v>0.2971064814814815</v>
      </c>
      <c r="E274" s="185" t="s">
        <v>6</v>
      </c>
    </row>
    <row r="275" spans="1:5" x14ac:dyDescent="0.25">
      <c r="A275" s="181">
        <v>175</v>
      </c>
      <c r="B275" s="182" t="s">
        <v>171</v>
      </c>
      <c r="C275" s="183">
        <v>45785</v>
      </c>
      <c r="D275" s="184">
        <v>0.2918634259259259</v>
      </c>
      <c r="E275" s="185" t="s">
        <v>6</v>
      </c>
    </row>
    <row r="276" spans="1:5" x14ac:dyDescent="0.25">
      <c r="A276" s="181">
        <v>177</v>
      </c>
      <c r="B276" s="182" t="s">
        <v>172</v>
      </c>
      <c r="C276" s="183">
        <v>45785</v>
      </c>
      <c r="D276" s="184">
        <v>0.30253472222222222</v>
      </c>
      <c r="E276" s="185" t="s">
        <v>6</v>
      </c>
    </row>
    <row r="277" spans="1:5" x14ac:dyDescent="0.25">
      <c r="A277" s="181">
        <v>180</v>
      </c>
      <c r="B277" s="182" t="s">
        <v>173</v>
      </c>
      <c r="C277" s="183">
        <v>45785</v>
      </c>
      <c r="D277" s="184">
        <v>0.27200231481481479</v>
      </c>
      <c r="E277" s="185" t="s">
        <v>6</v>
      </c>
    </row>
    <row r="278" spans="1:5" x14ac:dyDescent="0.25">
      <c r="A278" s="181">
        <v>180</v>
      </c>
      <c r="B278" s="182" t="s">
        <v>173</v>
      </c>
      <c r="C278" s="183">
        <v>45785</v>
      </c>
      <c r="D278" s="184">
        <v>0.27204861111111112</v>
      </c>
      <c r="E278" s="185" t="s">
        <v>6</v>
      </c>
    </row>
    <row r="279" spans="1:5" x14ac:dyDescent="0.25">
      <c r="A279" s="181">
        <v>184</v>
      </c>
      <c r="B279" s="182" t="s">
        <v>174</v>
      </c>
      <c r="C279" s="183">
        <v>45785</v>
      </c>
      <c r="D279" s="184">
        <v>0.28759259259259257</v>
      </c>
      <c r="E279" s="185" t="s">
        <v>6</v>
      </c>
    </row>
    <row r="280" spans="1:5" x14ac:dyDescent="0.25">
      <c r="A280" s="181">
        <v>186</v>
      </c>
      <c r="B280" s="182" t="s">
        <v>176</v>
      </c>
      <c r="C280" s="183">
        <v>45785</v>
      </c>
      <c r="D280" s="184">
        <v>0.2863310185185185</v>
      </c>
      <c r="E280" s="185" t="s">
        <v>6</v>
      </c>
    </row>
    <row r="281" spans="1:5" x14ac:dyDescent="0.25">
      <c r="A281" s="181">
        <v>186</v>
      </c>
      <c r="B281" s="182" t="s">
        <v>176</v>
      </c>
      <c r="C281" s="183">
        <v>45785</v>
      </c>
      <c r="D281" s="184">
        <v>0.28638888888888892</v>
      </c>
      <c r="E281" s="185" t="s">
        <v>6</v>
      </c>
    </row>
    <row r="282" spans="1:5" x14ac:dyDescent="0.25">
      <c r="A282" s="181">
        <v>190</v>
      </c>
      <c r="B282" s="182" t="s">
        <v>156</v>
      </c>
      <c r="C282" s="183">
        <v>45785</v>
      </c>
      <c r="D282" s="184">
        <v>0.29281249999999998</v>
      </c>
      <c r="E282" s="185" t="s">
        <v>6</v>
      </c>
    </row>
    <row r="283" spans="1:5" x14ac:dyDescent="0.25">
      <c r="A283" s="181">
        <v>190</v>
      </c>
      <c r="B283" s="182" t="s">
        <v>156</v>
      </c>
      <c r="C283" s="183">
        <v>45785</v>
      </c>
      <c r="D283" s="184">
        <v>0.2928587962962963</v>
      </c>
      <c r="E283" s="185" t="s">
        <v>6</v>
      </c>
    </row>
    <row r="284" spans="1:5" x14ac:dyDescent="0.25">
      <c r="A284" s="181">
        <v>191</v>
      </c>
      <c r="B284" s="182" t="s">
        <v>178</v>
      </c>
      <c r="C284" s="183">
        <v>45785</v>
      </c>
      <c r="D284" s="184">
        <v>0.28804398148148147</v>
      </c>
      <c r="E284" s="185" t="s">
        <v>6</v>
      </c>
    </row>
    <row r="285" spans="1:5" x14ac:dyDescent="0.25">
      <c r="A285" s="181">
        <v>192</v>
      </c>
      <c r="B285" s="182" t="s">
        <v>179</v>
      </c>
      <c r="C285" s="183">
        <v>45785</v>
      </c>
      <c r="D285" s="184">
        <v>0.29039351851851852</v>
      </c>
      <c r="E285" s="185" t="s">
        <v>6</v>
      </c>
    </row>
    <row r="286" spans="1:5" x14ac:dyDescent="0.25">
      <c r="A286" s="181">
        <v>7</v>
      </c>
      <c r="B286" s="182" t="s">
        <v>157</v>
      </c>
      <c r="C286" s="183">
        <v>45785</v>
      </c>
      <c r="D286" s="184">
        <v>0.84747685185185184</v>
      </c>
      <c r="E286" s="186" t="s">
        <v>7</v>
      </c>
    </row>
    <row r="287" spans="1:5" x14ac:dyDescent="0.25">
      <c r="A287" s="181">
        <v>11</v>
      </c>
      <c r="B287" s="182" t="s">
        <v>158</v>
      </c>
      <c r="C287" s="183">
        <v>45785</v>
      </c>
      <c r="D287" s="184">
        <v>0.76890046296296299</v>
      </c>
      <c r="E287" s="186" t="s">
        <v>7</v>
      </c>
    </row>
    <row r="288" spans="1:5" x14ac:dyDescent="0.25">
      <c r="A288" s="181">
        <v>11</v>
      </c>
      <c r="B288" s="182" t="s">
        <v>158</v>
      </c>
      <c r="C288" s="183">
        <v>45785</v>
      </c>
      <c r="D288" s="184">
        <v>0.77069444444444446</v>
      </c>
      <c r="E288" s="186" t="s">
        <v>7</v>
      </c>
    </row>
    <row r="289" spans="1:5" x14ac:dyDescent="0.25">
      <c r="A289" s="181">
        <v>14</v>
      </c>
      <c r="B289" s="182" t="s">
        <v>159</v>
      </c>
      <c r="C289" s="183">
        <v>45785</v>
      </c>
      <c r="D289" s="184">
        <v>0.75428240740740737</v>
      </c>
      <c r="E289" s="186" t="s">
        <v>7</v>
      </c>
    </row>
    <row r="290" spans="1:5" x14ac:dyDescent="0.25">
      <c r="A290" s="181">
        <v>18</v>
      </c>
      <c r="B290" s="182" t="s">
        <v>161</v>
      </c>
      <c r="C290" s="183">
        <v>45785</v>
      </c>
      <c r="D290" s="184">
        <v>0.74988425925925928</v>
      </c>
      <c r="E290" s="186" t="s">
        <v>7</v>
      </c>
    </row>
    <row r="291" spans="1:5" x14ac:dyDescent="0.25">
      <c r="A291" s="181">
        <v>22</v>
      </c>
      <c r="B291" s="182" t="s">
        <v>162</v>
      </c>
      <c r="C291" s="183">
        <v>45785</v>
      </c>
      <c r="D291" s="184">
        <v>0.74930555555555556</v>
      </c>
      <c r="E291" s="186" t="s">
        <v>7</v>
      </c>
    </row>
    <row r="292" spans="1:5" x14ac:dyDescent="0.25">
      <c r="A292" s="181">
        <v>47</v>
      </c>
      <c r="B292" s="182" t="s">
        <v>163</v>
      </c>
      <c r="C292" s="183">
        <v>45785</v>
      </c>
      <c r="D292" s="184">
        <v>0.7878356481481481</v>
      </c>
      <c r="E292" s="186" t="s">
        <v>7</v>
      </c>
    </row>
    <row r="293" spans="1:5" x14ac:dyDescent="0.25">
      <c r="A293" s="181">
        <v>50</v>
      </c>
      <c r="B293" s="182" t="s">
        <v>181</v>
      </c>
      <c r="C293" s="183">
        <v>45785</v>
      </c>
      <c r="D293" s="184">
        <v>0.98298611111111112</v>
      </c>
      <c r="E293" s="186" t="s">
        <v>7</v>
      </c>
    </row>
    <row r="294" spans="1:5" x14ac:dyDescent="0.25">
      <c r="A294" s="181">
        <v>52</v>
      </c>
      <c r="B294" s="182" t="s">
        <v>164</v>
      </c>
      <c r="C294" s="183">
        <v>45785</v>
      </c>
      <c r="D294" s="184">
        <v>0.75079861111111112</v>
      </c>
      <c r="E294" s="186" t="s">
        <v>7</v>
      </c>
    </row>
    <row r="295" spans="1:5" x14ac:dyDescent="0.25">
      <c r="A295" s="181">
        <v>120</v>
      </c>
      <c r="B295" s="182" t="s">
        <v>165</v>
      </c>
      <c r="C295" s="183">
        <v>45785</v>
      </c>
      <c r="D295" s="184">
        <v>0.79555555555555557</v>
      </c>
      <c r="E295" s="186" t="s">
        <v>7</v>
      </c>
    </row>
    <row r="296" spans="1:5" x14ac:dyDescent="0.25">
      <c r="A296" s="181">
        <v>125</v>
      </c>
      <c r="B296" s="182" t="s">
        <v>166</v>
      </c>
      <c r="C296" s="183">
        <v>45785</v>
      </c>
      <c r="D296" s="184">
        <v>0.75289351851851849</v>
      </c>
      <c r="E296" s="186" t="s">
        <v>7</v>
      </c>
    </row>
    <row r="297" spans="1:5" x14ac:dyDescent="0.25">
      <c r="A297" s="181">
        <v>139</v>
      </c>
      <c r="B297" s="182" t="s">
        <v>167</v>
      </c>
      <c r="C297" s="183">
        <v>45785</v>
      </c>
      <c r="D297" s="184">
        <v>0.79357638888888893</v>
      </c>
      <c r="E297" s="186" t="s">
        <v>7</v>
      </c>
    </row>
    <row r="298" spans="1:5" x14ac:dyDescent="0.25">
      <c r="A298" s="181">
        <v>142</v>
      </c>
      <c r="B298" s="182" t="s">
        <v>168</v>
      </c>
      <c r="C298" s="183">
        <v>45785</v>
      </c>
      <c r="D298" s="184">
        <v>0.75295138888888891</v>
      </c>
      <c r="E298" s="186" t="s">
        <v>7</v>
      </c>
    </row>
    <row r="299" spans="1:5" x14ac:dyDescent="0.25">
      <c r="A299" s="181">
        <v>159</v>
      </c>
      <c r="B299" s="182" t="s">
        <v>169</v>
      </c>
      <c r="C299" s="183">
        <v>45785</v>
      </c>
      <c r="D299" s="184">
        <v>0.76069444444444445</v>
      </c>
      <c r="E299" s="186" t="s">
        <v>7</v>
      </c>
    </row>
    <row r="300" spans="1:5" x14ac:dyDescent="0.25">
      <c r="A300" s="181">
        <v>168</v>
      </c>
      <c r="B300" s="182" t="s">
        <v>170</v>
      </c>
      <c r="C300" s="183">
        <v>45785</v>
      </c>
      <c r="D300" s="184">
        <v>0.79328703703703707</v>
      </c>
      <c r="E300" s="186" t="s">
        <v>7</v>
      </c>
    </row>
    <row r="301" spans="1:5" x14ac:dyDescent="0.25">
      <c r="A301" s="181">
        <v>170</v>
      </c>
      <c r="B301" s="182" t="s">
        <v>155</v>
      </c>
      <c r="C301" s="183">
        <v>45785</v>
      </c>
      <c r="D301" s="184">
        <v>0.7958912037037037</v>
      </c>
      <c r="E301" s="186" t="s">
        <v>7</v>
      </c>
    </row>
    <row r="302" spans="1:5" x14ac:dyDescent="0.25">
      <c r="A302" s="181">
        <v>175</v>
      </c>
      <c r="B302" s="182" t="s">
        <v>171</v>
      </c>
      <c r="C302" s="183">
        <v>45785</v>
      </c>
      <c r="D302" s="184">
        <v>0.75086805555555558</v>
      </c>
      <c r="E302" s="186" t="s">
        <v>7</v>
      </c>
    </row>
    <row r="303" spans="1:5" x14ac:dyDescent="0.25">
      <c r="A303" s="181">
        <v>175</v>
      </c>
      <c r="B303" s="182" t="s">
        <v>171</v>
      </c>
      <c r="C303" s="183">
        <v>45785</v>
      </c>
      <c r="D303" s="184">
        <v>0.75091435185185185</v>
      </c>
      <c r="E303" s="186" t="s">
        <v>7</v>
      </c>
    </row>
    <row r="304" spans="1:5" x14ac:dyDescent="0.25">
      <c r="A304" s="181">
        <v>175</v>
      </c>
      <c r="B304" s="182" t="s">
        <v>171</v>
      </c>
      <c r="C304" s="183">
        <v>45785</v>
      </c>
      <c r="D304" s="184">
        <v>0.75094907407407407</v>
      </c>
      <c r="E304" s="186" t="s">
        <v>7</v>
      </c>
    </row>
    <row r="305" spans="1:5" x14ac:dyDescent="0.25">
      <c r="A305" s="181">
        <v>177</v>
      </c>
      <c r="B305" s="182" t="s">
        <v>172</v>
      </c>
      <c r="C305" s="183">
        <v>45785</v>
      </c>
      <c r="D305" s="184">
        <v>0.71925925925925926</v>
      </c>
      <c r="E305" s="186" t="s">
        <v>7</v>
      </c>
    </row>
    <row r="306" spans="1:5" x14ac:dyDescent="0.25">
      <c r="A306" s="181">
        <v>180</v>
      </c>
      <c r="B306" s="182" t="s">
        <v>173</v>
      </c>
      <c r="C306" s="183">
        <v>45785</v>
      </c>
      <c r="D306" s="184">
        <v>0.7503009259259259</v>
      </c>
      <c r="E306" s="186" t="s">
        <v>7</v>
      </c>
    </row>
    <row r="307" spans="1:5" x14ac:dyDescent="0.25">
      <c r="A307" s="181">
        <v>184</v>
      </c>
      <c r="B307" s="182" t="s">
        <v>174</v>
      </c>
      <c r="C307" s="183">
        <v>45785</v>
      </c>
      <c r="D307" s="184">
        <v>0.75119212962962967</v>
      </c>
      <c r="E307" s="186" t="s">
        <v>7</v>
      </c>
    </row>
    <row r="308" spans="1:5" x14ac:dyDescent="0.25">
      <c r="A308" s="181">
        <v>186</v>
      </c>
      <c r="B308" s="182" t="s">
        <v>176</v>
      </c>
      <c r="C308" s="183">
        <v>45785</v>
      </c>
      <c r="D308" s="184">
        <v>0.74965277777777772</v>
      </c>
      <c r="E308" s="186" t="s">
        <v>7</v>
      </c>
    </row>
    <row r="309" spans="1:5" x14ac:dyDescent="0.25">
      <c r="A309" s="181">
        <v>186</v>
      </c>
      <c r="B309" s="182" t="s">
        <v>176</v>
      </c>
      <c r="C309" s="183">
        <v>45785</v>
      </c>
      <c r="D309" s="184">
        <v>0.74968749999999995</v>
      </c>
      <c r="E309" s="186" t="s">
        <v>7</v>
      </c>
    </row>
    <row r="310" spans="1:5" x14ac:dyDescent="0.25">
      <c r="A310" s="181">
        <v>190</v>
      </c>
      <c r="B310" s="182" t="s">
        <v>156</v>
      </c>
      <c r="C310" s="183">
        <v>45785</v>
      </c>
      <c r="D310" s="184">
        <v>0.75057870370370372</v>
      </c>
      <c r="E310" s="186" t="s">
        <v>7</v>
      </c>
    </row>
    <row r="311" spans="1:5" x14ac:dyDescent="0.25">
      <c r="A311" s="181">
        <v>190</v>
      </c>
      <c r="B311" s="182" t="s">
        <v>156</v>
      </c>
      <c r="C311" s="183">
        <v>45785</v>
      </c>
      <c r="D311" s="184">
        <v>0.75061342592592595</v>
      </c>
      <c r="E311" s="186" t="s">
        <v>7</v>
      </c>
    </row>
    <row r="312" spans="1:5" x14ac:dyDescent="0.25">
      <c r="A312" s="181">
        <v>190</v>
      </c>
      <c r="B312" s="182" t="s">
        <v>156</v>
      </c>
      <c r="C312" s="183">
        <v>45785</v>
      </c>
      <c r="D312" s="184">
        <v>0.75065972222222221</v>
      </c>
      <c r="E312" s="186" t="s">
        <v>7</v>
      </c>
    </row>
    <row r="313" spans="1:5" x14ac:dyDescent="0.25">
      <c r="A313" s="181">
        <v>191</v>
      </c>
      <c r="B313" s="182" t="s">
        <v>178</v>
      </c>
      <c r="C313" s="183">
        <v>45785</v>
      </c>
      <c r="D313" s="184">
        <v>0.750462962962963</v>
      </c>
      <c r="E313" s="186" t="s">
        <v>7</v>
      </c>
    </row>
    <row r="314" spans="1:5" x14ac:dyDescent="0.25">
      <c r="A314" s="181">
        <v>192</v>
      </c>
      <c r="B314" s="182" t="s">
        <v>179</v>
      </c>
      <c r="C314" s="183">
        <v>45785</v>
      </c>
      <c r="D314" s="184">
        <v>0.75072916666666667</v>
      </c>
      <c r="E314" s="186" t="s">
        <v>7</v>
      </c>
    </row>
    <row r="315" spans="1:5" x14ac:dyDescent="0.25">
      <c r="A315" s="181">
        <v>193</v>
      </c>
      <c r="B315" s="182" t="s">
        <v>180</v>
      </c>
      <c r="C315" s="183">
        <v>45785</v>
      </c>
      <c r="D315" s="184">
        <v>0.71081018518518524</v>
      </c>
      <c r="E315" s="186" t="s">
        <v>7</v>
      </c>
    </row>
    <row r="316" spans="1:5" x14ac:dyDescent="0.25">
      <c r="A316" s="181">
        <v>7</v>
      </c>
      <c r="B316" s="182" t="s">
        <v>157</v>
      </c>
      <c r="C316" s="183">
        <v>45786</v>
      </c>
      <c r="D316" s="184">
        <v>0.2867939814814815</v>
      </c>
      <c r="E316" s="185" t="s">
        <v>6</v>
      </c>
    </row>
    <row r="317" spans="1:5" x14ac:dyDescent="0.25">
      <c r="A317" s="181">
        <v>14</v>
      </c>
      <c r="B317" s="182" t="s">
        <v>159</v>
      </c>
      <c r="C317" s="183">
        <v>45786</v>
      </c>
      <c r="D317" s="184">
        <v>0.30511574074074072</v>
      </c>
      <c r="E317" s="185" t="s">
        <v>6</v>
      </c>
    </row>
    <row r="318" spans="1:5" x14ac:dyDescent="0.25">
      <c r="A318" s="181">
        <v>15</v>
      </c>
      <c r="B318" s="182" t="s">
        <v>160</v>
      </c>
      <c r="C318" s="183">
        <v>45786</v>
      </c>
      <c r="D318" s="184">
        <v>0.3052199074074074</v>
      </c>
      <c r="E318" s="185" t="s">
        <v>6</v>
      </c>
    </row>
    <row r="319" spans="1:5" x14ac:dyDescent="0.25">
      <c r="A319" s="181">
        <v>18</v>
      </c>
      <c r="B319" s="182" t="s">
        <v>161</v>
      </c>
      <c r="C319" s="183">
        <v>45786</v>
      </c>
      <c r="D319" s="184">
        <v>0.25538194444444445</v>
      </c>
      <c r="E319" s="185" t="s">
        <v>6</v>
      </c>
    </row>
    <row r="320" spans="1:5" x14ac:dyDescent="0.25">
      <c r="A320" s="181">
        <v>22</v>
      </c>
      <c r="B320" s="182" t="s">
        <v>162</v>
      </c>
      <c r="C320" s="183">
        <v>45786</v>
      </c>
      <c r="D320" s="184">
        <v>0.3696875</v>
      </c>
      <c r="E320" s="185" t="s">
        <v>6</v>
      </c>
    </row>
    <row r="321" spans="1:5" x14ac:dyDescent="0.25">
      <c r="A321" s="181">
        <v>22</v>
      </c>
      <c r="B321" s="182" t="s">
        <v>162</v>
      </c>
      <c r="C321" s="183">
        <v>45786</v>
      </c>
      <c r="D321" s="184">
        <v>0.37026620370370372</v>
      </c>
      <c r="E321" s="185" t="s">
        <v>6</v>
      </c>
    </row>
    <row r="322" spans="1:5" x14ac:dyDescent="0.25">
      <c r="A322" s="181">
        <v>47</v>
      </c>
      <c r="B322" s="182" t="s">
        <v>163</v>
      </c>
      <c r="C322" s="183">
        <v>45786</v>
      </c>
      <c r="D322" s="184">
        <v>0.3674074074074074</v>
      </c>
      <c r="E322" s="185" t="s">
        <v>6</v>
      </c>
    </row>
    <row r="323" spans="1:5" x14ac:dyDescent="0.25">
      <c r="A323" s="181">
        <v>50</v>
      </c>
      <c r="B323" s="182" t="s">
        <v>181</v>
      </c>
      <c r="C323" s="183">
        <v>45786</v>
      </c>
      <c r="D323" s="184">
        <v>0.22988425925925926</v>
      </c>
      <c r="E323" s="185" t="s">
        <v>6</v>
      </c>
    </row>
    <row r="324" spans="1:5" x14ac:dyDescent="0.25">
      <c r="A324" s="181">
        <v>52</v>
      </c>
      <c r="B324" s="182" t="s">
        <v>164</v>
      </c>
      <c r="C324" s="183">
        <v>45786</v>
      </c>
      <c r="D324" s="184">
        <v>0.35369212962962965</v>
      </c>
      <c r="E324" s="185" t="s">
        <v>6</v>
      </c>
    </row>
    <row r="325" spans="1:5" x14ac:dyDescent="0.25">
      <c r="A325" s="181">
        <v>120</v>
      </c>
      <c r="B325" s="182" t="s">
        <v>165</v>
      </c>
      <c r="C325" s="183">
        <v>45786</v>
      </c>
      <c r="D325" s="184">
        <v>0.28379629629629627</v>
      </c>
      <c r="E325" s="185" t="s">
        <v>6</v>
      </c>
    </row>
    <row r="326" spans="1:5" x14ac:dyDescent="0.25">
      <c r="A326" s="181">
        <v>125</v>
      </c>
      <c r="B326" s="182" t="s">
        <v>166</v>
      </c>
      <c r="C326" s="183">
        <v>45786</v>
      </c>
      <c r="D326" s="184">
        <v>0.38062499999999999</v>
      </c>
      <c r="E326" s="185" t="s">
        <v>6</v>
      </c>
    </row>
    <row r="327" spans="1:5" x14ac:dyDescent="0.25">
      <c r="A327" s="181">
        <v>139</v>
      </c>
      <c r="B327" s="182" t="s">
        <v>167</v>
      </c>
      <c r="C327" s="183">
        <v>45786</v>
      </c>
      <c r="D327" s="184">
        <v>0.27940972222222221</v>
      </c>
      <c r="E327" s="185" t="s">
        <v>6</v>
      </c>
    </row>
    <row r="328" spans="1:5" x14ac:dyDescent="0.25">
      <c r="A328" s="181">
        <v>139</v>
      </c>
      <c r="B328" s="182" t="s">
        <v>167</v>
      </c>
      <c r="C328" s="183">
        <v>45786</v>
      </c>
      <c r="D328" s="184">
        <v>0.28582175925925923</v>
      </c>
      <c r="E328" s="185" t="s">
        <v>6</v>
      </c>
    </row>
    <row r="329" spans="1:5" x14ac:dyDescent="0.25">
      <c r="A329" s="181">
        <v>142</v>
      </c>
      <c r="B329" s="182" t="s">
        <v>168</v>
      </c>
      <c r="C329" s="183">
        <v>45786</v>
      </c>
      <c r="D329" s="184">
        <v>0.35913194444444446</v>
      </c>
      <c r="E329" s="185" t="s">
        <v>6</v>
      </c>
    </row>
    <row r="330" spans="1:5" x14ac:dyDescent="0.25">
      <c r="A330" s="181">
        <v>159</v>
      </c>
      <c r="B330" s="182" t="s">
        <v>169</v>
      </c>
      <c r="C330" s="183">
        <v>45786</v>
      </c>
      <c r="D330" s="184">
        <v>0.37741898148148151</v>
      </c>
      <c r="E330" s="185" t="s">
        <v>6</v>
      </c>
    </row>
    <row r="331" spans="1:5" x14ac:dyDescent="0.25">
      <c r="A331" s="181">
        <v>168</v>
      </c>
      <c r="B331" s="182" t="s">
        <v>170</v>
      </c>
      <c r="C331" s="183">
        <v>45786</v>
      </c>
      <c r="D331" s="184">
        <v>0.2961111111111111</v>
      </c>
      <c r="E331" s="185" t="s">
        <v>6</v>
      </c>
    </row>
    <row r="332" spans="1:5" x14ac:dyDescent="0.25">
      <c r="A332" s="181">
        <v>168</v>
      </c>
      <c r="B332" s="182" t="s">
        <v>170</v>
      </c>
      <c r="C332" s="183">
        <v>45786</v>
      </c>
      <c r="D332" s="184">
        <v>0.29616898148148146</v>
      </c>
      <c r="E332" s="185" t="s">
        <v>6</v>
      </c>
    </row>
    <row r="333" spans="1:5" x14ac:dyDescent="0.25">
      <c r="A333" s="181">
        <v>170</v>
      </c>
      <c r="B333" s="182" t="s">
        <v>155</v>
      </c>
      <c r="C333" s="183">
        <v>45786</v>
      </c>
      <c r="D333" s="184">
        <v>0.31842592592592595</v>
      </c>
      <c r="E333" s="185" t="s">
        <v>6</v>
      </c>
    </row>
    <row r="334" spans="1:5" x14ac:dyDescent="0.25">
      <c r="A334" s="181">
        <v>175</v>
      </c>
      <c r="B334" s="182" t="s">
        <v>171</v>
      </c>
      <c r="C334" s="183">
        <v>45786</v>
      </c>
      <c r="D334" s="184">
        <v>0.28636574074074073</v>
      </c>
      <c r="E334" s="185" t="s">
        <v>6</v>
      </c>
    </row>
    <row r="335" spans="1:5" x14ac:dyDescent="0.25">
      <c r="A335" s="181">
        <v>175</v>
      </c>
      <c r="B335" s="182" t="s">
        <v>171</v>
      </c>
      <c r="C335" s="183">
        <v>45786</v>
      </c>
      <c r="D335" s="184">
        <v>0.28641203703703705</v>
      </c>
      <c r="E335" s="185" t="s">
        <v>6</v>
      </c>
    </row>
    <row r="336" spans="1:5" x14ac:dyDescent="0.25">
      <c r="A336" s="181">
        <v>175</v>
      </c>
      <c r="B336" s="182" t="s">
        <v>171</v>
      </c>
      <c r="C336" s="183">
        <v>45786</v>
      </c>
      <c r="D336" s="184">
        <v>0.28646990740740741</v>
      </c>
      <c r="E336" s="185" t="s">
        <v>6</v>
      </c>
    </row>
    <row r="337" spans="1:5" x14ac:dyDescent="0.25">
      <c r="A337" s="181">
        <v>175</v>
      </c>
      <c r="B337" s="182" t="s">
        <v>171</v>
      </c>
      <c r="C337" s="183">
        <v>45786</v>
      </c>
      <c r="D337" s="184">
        <v>0.28651620370370373</v>
      </c>
      <c r="E337" s="185" t="s">
        <v>6</v>
      </c>
    </row>
    <row r="338" spans="1:5" x14ac:dyDescent="0.25">
      <c r="A338" s="181">
        <v>180</v>
      </c>
      <c r="B338" s="182" t="s">
        <v>173</v>
      </c>
      <c r="C338" s="183">
        <v>45786</v>
      </c>
      <c r="D338" s="184">
        <v>0.26968750000000002</v>
      </c>
      <c r="E338" s="185" t="s">
        <v>6</v>
      </c>
    </row>
    <row r="339" spans="1:5" x14ac:dyDescent="0.25">
      <c r="A339" s="181">
        <v>184</v>
      </c>
      <c r="B339" s="182" t="s">
        <v>174</v>
      </c>
      <c r="C339" s="183">
        <v>45786</v>
      </c>
      <c r="D339" s="184">
        <v>0.27820601851851851</v>
      </c>
      <c r="E339" s="185" t="s">
        <v>6</v>
      </c>
    </row>
    <row r="340" spans="1:5" x14ac:dyDescent="0.25">
      <c r="A340" s="181">
        <v>190</v>
      </c>
      <c r="B340" s="182" t="s">
        <v>156</v>
      </c>
      <c r="C340" s="183">
        <v>45786</v>
      </c>
      <c r="D340" s="184">
        <v>0.28436342592592595</v>
      </c>
      <c r="E340" s="185" t="s">
        <v>6</v>
      </c>
    </row>
    <row r="341" spans="1:5" x14ac:dyDescent="0.25">
      <c r="A341" s="181">
        <v>190</v>
      </c>
      <c r="B341" s="182" t="s">
        <v>156</v>
      </c>
      <c r="C341" s="183">
        <v>45786</v>
      </c>
      <c r="D341" s="184">
        <v>0.28442129629629631</v>
      </c>
      <c r="E341" s="185" t="s">
        <v>6</v>
      </c>
    </row>
    <row r="342" spans="1:5" x14ac:dyDescent="0.25">
      <c r="A342" s="181">
        <v>190</v>
      </c>
      <c r="B342" s="182" t="s">
        <v>156</v>
      </c>
      <c r="C342" s="183">
        <v>45786</v>
      </c>
      <c r="D342" s="184">
        <v>0.28478009259259257</v>
      </c>
      <c r="E342" s="185" t="s">
        <v>6</v>
      </c>
    </row>
    <row r="343" spans="1:5" x14ac:dyDescent="0.25">
      <c r="A343" s="181">
        <v>190</v>
      </c>
      <c r="B343" s="182" t="s">
        <v>156</v>
      </c>
      <c r="C343" s="183">
        <v>45786</v>
      </c>
      <c r="D343" s="184">
        <v>0.28596064814814814</v>
      </c>
      <c r="E343" s="185" t="s">
        <v>6</v>
      </c>
    </row>
    <row r="344" spans="1:5" x14ac:dyDescent="0.25">
      <c r="A344" s="181">
        <v>191</v>
      </c>
      <c r="B344" s="182" t="s">
        <v>178</v>
      </c>
      <c r="C344" s="183">
        <v>45786</v>
      </c>
      <c r="D344" s="184">
        <v>0.28724537037037035</v>
      </c>
      <c r="E344" s="185" t="s">
        <v>6</v>
      </c>
    </row>
    <row r="345" spans="1:5" x14ac:dyDescent="0.25">
      <c r="A345" s="181">
        <v>192</v>
      </c>
      <c r="B345" s="182" t="s">
        <v>179</v>
      </c>
      <c r="C345" s="183">
        <v>45786</v>
      </c>
      <c r="D345" s="184">
        <v>0.28576388888888887</v>
      </c>
      <c r="E345" s="185" t="s">
        <v>6</v>
      </c>
    </row>
    <row r="346" spans="1:5" x14ac:dyDescent="0.25">
      <c r="A346" s="181">
        <v>193</v>
      </c>
      <c r="B346" s="182" t="s">
        <v>180</v>
      </c>
      <c r="C346" s="183">
        <v>45786</v>
      </c>
      <c r="D346" s="184">
        <v>0.32670138888888889</v>
      </c>
      <c r="E346" s="185" t="s">
        <v>6</v>
      </c>
    </row>
    <row r="347" spans="1:5" x14ac:dyDescent="0.25">
      <c r="A347" s="181">
        <v>7</v>
      </c>
      <c r="B347" s="182" t="s">
        <v>157</v>
      </c>
      <c r="C347" s="183">
        <v>45786</v>
      </c>
      <c r="D347" s="184">
        <v>0.80766203703703698</v>
      </c>
      <c r="E347" s="186" t="s">
        <v>7</v>
      </c>
    </row>
    <row r="348" spans="1:5" x14ac:dyDescent="0.25">
      <c r="A348" s="181">
        <v>15</v>
      </c>
      <c r="B348" s="182" t="s">
        <v>160</v>
      </c>
      <c r="C348" s="183">
        <v>45786</v>
      </c>
      <c r="D348" s="184">
        <v>0.7233680555555555</v>
      </c>
      <c r="E348" s="186" t="s">
        <v>7</v>
      </c>
    </row>
    <row r="349" spans="1:5" x14ac:dyDescent="0.25">
      <c r="A349" s="181">
        <v>18</v>
      </c>
      <c r="B349" s="182" t="s">
        <v>161</v>
      </c>
      <c r="C349" s="183">
        <v>45786</v>
      </c>
      <c r="D349" s="184">
        <v>0.74675925925925923</v>
      </c>
      <c r="E349" s="186" t="s">
        <v>7</v>
      </c>
    </row>
    <row r="350" spans="1:5" x14ac:dyDescent="0.25">
      <c r="A350" s="181">
        <v>22</v>
      </c>
      <c r="B350" s="182" t="s">
        <v>162</v>
      </c>
      <c r="C350" s="183">
        <v>45786</v>
      </c>
      <c r="D350" s="184">
        <v>0.74993055555555554</v>
      </c>
      <c r="E350" s="186" t="s">
        <v>7</v>
      </c>
    </row>
    <row r="351" spans="1:5" x14ac:dyDescent="0.25">
      <c r="A351" s="181">
        <v>47</v>
      </c>
      <c r="B351" s="182" t="s">
        <v>163</v>
      </c>
      <c r="C351" s="183">
        <v>45786</v>
      </c>
      <c r="D351" s="184">
        <v>0.78099537037037037</v>
      </c>
      <c r="E351" s="186" t="s">
        <v>7</v>
      </c>
    </row>
    <row r="352" spans="1:5" x14ac:dyDescent="0.25">
      <c r="A352" s="181">
        <v>50</v>
      </c>
      <c r="B352" s="182" t="s">
        <v>181</v>
      </c>
      <c r="C352" s="183">
        <v>45786</v>
      </c>
      <c r="D352" s="184">
        <v>0.98229166666666667</v>
      </c>
      <c r="E352" s="186" t="s">
        <v>7</v>
      </c>
    </row>
    <row r="353" spans="1:5" x14ac:dyDescent="0.25">
      <c r="A353" s="181">
        <v>52</v>
      </c>
      <c r="B353" s="182" t="s">
        <v>164</v>
      </c>
      <c r="C353" s="183">
        <v>45786</v>
      </c>
      <c r="D353" s="184">
        <v>0.74986111111111109</v>
      </c>
      <c r="E353" s="186" t="s">
        <v>7</v>
      </c>
    </row>
    <row r="354" spans="1:5" x14ac:dyDescent="0.25">
      <c r="A354" s="181">
        <v>125</v>
      </c>
      <c r="B354" s="182" t="s">
        <v>166</v>
      </c>
      <c r="C354" s="183">
        <v>45786</v>
      </c>
      <c r="D354" s="184">
        <v>0.75157407407407406</v>
      </c>
      <c r="E354" s="186" t="s">
        <v>7</v>
      </c>
    </row>
    <row r="355" spans="1:5" x14ac:dyDescent="0.25">
      <c r="A355" s="181">
        <v>125</v>
      </c>
      <c r="B355" s="182" t="s">
        <v>166</v>
      </c>
      <c r="C355" s="183">
        <v>45786</v>
      </c>
      <c r="D355" s="184">
        <v>0.75162037037037033</v>
      </c>
      <c r="E355" s="186" t="s">
        <v>7</v>
      </c>
    </row>
    <row r="356" spans="1:5" x14ac:dyDescent="0.25">
      <c r="A356" s="181">
        <v>139</v>
      </c>
      <c r="B356" s="182" t="s">
        <v>167</v>
      </c>
      <c r="C356" s="183">
        <v>45786</v>
      </c>
      <c r="D356" s="184">
        <v>0.76384259259259257</v>
      </c>
      <c r="E356" s="186" t="s">
        <v>7</v>
      </c>
    </row>
    <row r="357" spans="1:5" x14ac:dyDescent="0.25">
      <c r="A357" s="181">
        <v>142</v>
      </c>
      <c r="B357" s="182" t="s">
        <v>168</v>
      </c>
      <c r="C357" s="183">
        <v>45786</v>
      </c>
      <c r="D357" s="184">
        <v>0.78077546296296296</v>
      </c>
      <c r="E357" s="186" t="s">
        <v>7</v>
      </c>
    </row>
    <row r="358" spans="1:5" x14ac:dyDescent="0.25">
      <c r="A358" s="181">
        <v>159</v>
      </c>
      <c r="B358" s="182" t="s">
        <v>169</v>
      </c>
      <c r="C358" s="183">
        <v>45786</v>
      </c>
      <c r="D358" s="184">
        <v>0.7571296296296296</v>
      </c>
      <c r="E358" s="186" t="s">
        <v>7</v>
      </c>
    </row>
    <row r="359" spans="1:5" x14ac:dyDescent="0.25">
      <c r="A359" s="181">
        <v>170</v>
      </c>
      <c r="B359" s="182" t="s">
        <v>155</v>
      </c>
      <c r="C359" s="183">
        <v>45786</v>
      </c>
      <c r="D359" s="184">
        <v>0.80282407407407408</v>
      </c>
      <c r="E359" s="186" t="s">
        <v>7</v>
      </c>
    </row>
    <row r="360" spans="1:5" x14ac:dyDescent="0.25">
      <c r="A360" s="181">
        <v>175</v>
      </c>
      <c r="B360" s="182" t="s">
        <v>171</v>
      </c>
      <c r="C360" s="183">
        <v>45786</v>
      </c>
      <c r="D360" s="184">
        <v>0.75042824074074077</v>
      </c>
      <c r="E360" s="186" t="s">
        <v>7</v>
      </c>
    </row>
    <row r="361" spans="1:5" x14ac:dyDescent="0.25">
      <c r="A361" s="181">
        <v>180</v>
      </c>
      <c r="B361" s="182" t="s">
        <v>173</v>
      </c>
      <c r="C361" s="183">
        <v>45786</v>
      </c>
      <c r="D361" s="184">
        <v>0.75016203703703699</v>
      </c>
      <c r="E361" s="186" t="s">
        <v>7</v>
      </c>
    </row>
    <row r="362" spans="1:5" x14ac:dyDescent="0.25">
      <c r="A362" s="181">
        <v>184</v>
      </c>
      <c r="B362" s="182" t="s">
        <v>174</v>
      </c>
      <c r="C362" s="183">
        <v>45786</v>
      </c>
      <c r="D362" s="184">
        <v>0.77761574074074069</v>
      </c>
      <c r="E362" s="186" t="s">
        <v>7</v>
      </c>
    </row>
    <row r="363" spans="1:5" x14ac:dyDescent="0.25">
      <c r="A363" s="181">
        <v>190</v>
      </c>
      <c r="B363" s="182" t="s">
        <v>156</v>
      </c>
      <c r="C363" s="183">
        <v>45786</v>
      </c>
      <c r="D363" s="184">
        <v>0.75032407407407409</v>
      </c>
      <c r="E363" s="186" t="s">
        <v>7</v>
      </c>
    </row>
    <row r="364" spans="1:5" x14ac:dyDescent="0.25">
      <c r="A364" s="181">
        <v>190</v>
      </c>
      <c r="B364" s="182" t="s">
        <v>156</v>
      </c>
      <c r="C364" s="183">
        <v>45786</v>
      </c>
      <c r="D364" s="184">
        <v>0.75035879629629632</v>
      </c>
      <c r="E364" s="186" t="s">
        <v>7</v>
      </c>
    </row>
    <row r="365" spans="1:5" x14ac:dyDescent="0.25">
      <c r="A365" s="181">
        <v>190</v>
      </c>
      <c r="B365" s="182" t="s">
        <v>156</v>
      </c>
      <c r="C365" s="183">
        <v>45786</v>
      </c>
      <c r="D365" s="184">
        <v>0.75049768518518523</v>
      </c>
      <c r="E365" s="186" t="s">
        <v>7</v>
      </c>
    </row>
    <row r="366" spans="1:5" x14ac:dyDescent="0.25">
      <c r="A366" s="181">
        <v>191</v>
      </c>
      <c r="B366" s="182" t="s">
        <v>178</v>
      </c>
      <c r="C366" s="183">
        <v>45786</v>
      </c>
      <c r="D366" s="184">
        <v>0.75065972222222221</v>
      </c>
      <c r="E366" s="186" t="s">
        <v>7</v>
      </c>
    </row>
    <row r="367" spans="1:5" x14ac:dyDescent="0.25">
      <c r="A367" s="181">
        <v>192</v>
      </c>
      <c r="B367" s="182" t="s">
        <v>179</v>
      </c>
      <c r="C367" s="183">
        <v>45786</v>
      </c>
      <c r="D367" s="184">
        <v>0.75113425925925925</v>
      </c>
      <c r="E367" s="186" t="s">
        <v>7</v>
      </c>
    </row>
    <row r="368" spans="1:5" x14ac:dyDescent="0.25">
      <c r="A368" s="181">
        <v>7</v>
      </c>
      <c r="B368" s="182" t="s">
        <v>157</v>
      </c>
      <c r="C368" s="183">
        <v>45787</v>
      </c>
      <c r="D368" s="184">
        <v>0.28868055555555555</v>
      </c>
      <c r="E368" s="185" t="s">
        <v>6</v>
      </c>
    </row>
    <row r="369" spans="1:5" x14ac:dyDescent="0.25">
      <c r="A369" s="181">
        <v>14</v>
      </c>
      <c r="B369" s="182" t="s">
        <v>159</v>
      </c>
      <c r="C369" s="183">
        <v>45787</v>
      </c>
      <c r="D369" s="184">
        <v>0.28271990740740743</v>
      </c>
      <c r="E369" s="185" t="s">
        <v>6</v>
      </c>
    </row>
    <row r="370" spans="1:5" x14ac:dyDescent="0.25">
      <c r="A370" s="181">
        <v>15</v>
      </c>
      <c r="B370" s="182" t="s">
        <v>160</v>
      </c>
      <c r="C370" s="183">
        <v>45787</v>
      </c>
      <c r="D370" s="184">
        <v>0.28247685185185184</v>
      </c>
      <c r="E370" s="185" t="s">
        <v>6</v>
      </c>
    </row>
    <row r="371" spans="1:5" x14ac:dyDescent="0.25">
      <c r="A371" s="181">
        <v>18</v>
      </c>
      <c r="B371" s="182" t="s">
        <v>161</v>
      </c>
      <c r="C371" s="183">
        <v>45787</v>
      </c>
      <c r="D371" s="184">
        <v>0.29069444444444442</v>
      </c>
      <c r="E371" s="185" t="s">
        <v>6</v>
      </c>
    </row>
    <row r="372" spans="1:5" x14ac:dyDescent="0.25">
      <c r="A372" s="181">
        <v>22</v>
      </c>
      <c r="B372" s="182" t="s">
        <v>162</v>
      </c>
      <c r="C372" s="183">
        <v>45787</v>
      </c>
      <c r="D372" s="184">
        <v>0.37377314814814816</v>
      </c>
      <c r="E372" s="185" t="s">
        <v>6</v>
      </c>
    </row>
    <row r="373" spans="1:5" x14ac:dyDescent="0.25">
      <c r="A373" s="181">
        <v>47</v>
      </c>
      <c r="B373" s="182" t="s">
        <v>163</v>
      </c>
      <c r="C373" s="183">
        <v>45787</v>
      </c>
      <c r="D373" s="184">
        <v>0.36430555555555555</v>
      </c>
      <c r="E373" s="185" t="s">
        <v>6</v>
      </c>
    </row>
    <row r="374" spans="1:5" x14ac:dyDescent="0.25">
      <c r="A374" s="181">
        <v>50</v>
      </c>
      <c r="B374" s="182" t="s">
        <v>181</v>
      </c>
      <c r="C374" s="183">
        <v>45787</v>
      </c>
      <c r="D374" s="184">
        <v>0.23599537037037038</v>
      </c>
      <c r="E374" s="185" t="s">
        <v>6</v>
      </c>
    </row>
    <row r="375" spans="1:5" x14ac:dyDescent="0.25">
      <c r="A375" s="181">
        <v>52</v>
      </c>
      <c r="B375" s="182" t="s">
        <v>164</v>
      </c>
      <c r="C375" s="183">
        <v>45787</v>
      </c>
      <c r="D375" s="184">
        <v>0.33890046296296295</v>
      </c>
      <c r="E375" s="185" t="s">
        <v>6</v>
      </c>
    </row>
    <row r="376" spans="1:5" x14ac:dyDescent="0.25">
      <c r="A376" s="181">
        <v>120</v>
      </c>
      <c r="B376" s="182" t="s">
        <v>165</v>
      </c>
      <c r="C376" s="183">
        <v>45787</v>
      </c>
      <c r="D376" s="184">
        <v>0.2807986111111111</v>
      </c>
      <c r="E376" s="185" t="s">
        <v>6</v>
      </c>
    </row>
    <row r="377" spans="1:5" x14ac:dyDescent="0.25">
      <c r="A377" s="181">
        <v>125</v>
      </c>
      <c r="B377" s="182" t="s">
        <v>166</v>
      </c>
      <c r="C377" s="183">
        <v>45787</v>
      </c>
      <c r="D377" s="184">
        <v>0.35585648148148147</v>
      </c>
      <c r="E377" s="185" t="s">
        <v>6</v>
      </c>
    </row>
    <row r="378" spans="1:5" x14ac:dyDescent="0.25">
      <c r="A378" s="181">
        <v>139</v>
      </c>
      <c r="B378" s="182" t="s">
        <v>167</v>
      </c>
      <c r="C378" s="183">
        <v>45787</v>
      </c>
      <c r="D378" s="184">
        <v>0.27018518518518519</v>
      </c>
      <c r="E378" s="185" t="s">
        <v>6</v>
      </c>
    </row>
    <row r="379" spans="1:5" x14ac:dyDescent="0.25">
      <c r="A379" s="181">
        <v>142</v>
      </c>
      <c r="B379" s="182" t="s">
        <v>168</v>
      </c>
      <c r="C379" s="183">
        <v>45787</v>
      </c>
      <c r="D379" s="184">
        <v>0.34032407407407406</v>
      </c>
      <c r="E379" s="185" t="s">
        <v>6</v>
      </c>
    </row>
    <row r="380" spans="1:5" x14ac:dyDescent="0.25">
      <c r="A380" s="181">
        <v>159</v>
      </c>
      <c r="B380" s="182" t="s">
        <v>169</v>
      </c>
      <c r="C380" s="183">
        <v>45787</v>
      </c>
      <c r="D380" s="184">
        <v>0.37881944444444443</v>
      </c>
      <c r="E380" s="185" t="s">
        <v>6</v>
      </c>
    </row>
    <row r="381" spans="1:5" x14ac:dyDescent="0.25">
      <c r="A381" s="181">
        <v>168</v>
      </c>
      <c r="B381" s="182" t="s">
        <v>170</v>
      </c>
      <c r="C381" s="183">
        <v>45787</v>
      </c>
      <c r="D381" s="184">
        <v>0.29620370370370369</v>
      </c>
      <c r="E381" s="185" t="s">
        <v>6</v>
      </c>
    </row>
    <row r="382" spans="1:5" x14ac:dyDescent="0.25">
      <c r="A382" s="181">
        <v>170</v>
      </c>
      <c r="B382" s="182" t="s">
        <v>155</v>
      </c>
      <c r="C382" s="183">
        <v>45787</v>
      </c>
      <c r="D382" s="184">
        <v>0.31190972222222224</v>
      </c>
      <c r="E382" s="185" t="s">
        <v>6</v>
      </c>
    </row>
    <row r="383" spans="1:5" x14ac:dyDescent="0.25">
      <c r="A383" s="181">
        <v>175</v>
      </c>
      <c r="B383" s="182" t="s">
        <v>171</v>
      </c>
      <c r="C383" s="183">
        <v>45787</v>
      </c>
      <c r="D383" s="184">
        <v>0.29628472222222224</v>
      </c>
      <c r="E383" s="185" t="s">
        <v>6</v>
      </c>
    </row>
    <row r="384" spans="1:5" x14ac:dyDescent="0.25">
      <c r="A384" s="181">
        <v>177</v>
      </c>
      <c r="B384" s="182" t="s">
        <v>172</v>
      </c>
      <c r="C384" s="183">
        <v>45787</v>
      </c>
      <c r="D384" s="184">
        <v>0.28848379629629628</v>
      </c>
      <c r="E384" s="185" t="s">
        <v>6</v>
      </c>
    </row>
    <row r="385" spans="1:5" x14ac:dyDescent="0.25">
      <c r="A385" s="181">
        <v>177</v>
      </c>
      <c r="B385" s="182" t="s">
        <v>172</v>
      </c>
      <c r="C385" s="183">
        <v>45787</v>
      </c>
      <c r="D385" s="184">
        <v>0.48094907407407406</v>
      </c>
      <c r="E385" s="185" t="s">
        <v>6</v>
      </c>
    </row>
    <row r="386" spans="1:5" x14ac:dyDescent="0.25">
      <c r="A386" s="181">
        <v>180</v>
      </c>
      <c r="B386" s="182" t="s">
        <v>173</v>
      </c>
      <c r="C386" s="183">
        <v>45787</v>
      </c>
      <c r="D386" s="184">
        <v>0.28265046296296298</v>
      </c>
      <c r="E386" s="185" t="s">
        <v>6</v>
      </c>
    </row>
    <row r="387" spans="1:5" x14ac:dyDescent="0.25">
      <c r="A387" s="181">
        <v>184</v>
      </c>
      <c r="B387" s="182" t="s">
        <v>174</v>
      </c>
      <c r="C387" s="183">
        <v>45787</v>
      </c>
      <c r="D387" s="184">
        <v>0.2694212962962963</v>
      </c>
      <c r="E387" s="185" t="s">
        <v>6</v>
      </c>
    </row>
    <row r="388" spans="1:5" x14ac:dyDescent="0.25">
      <c r="A388" s="181">
        <v>190</v>
      </c>
      <c r="B388" s="182" t="s">
        <v>156</v>
      </c>
      <c r="C388" s="183">
        <v>45787</v>
      </c>
      <c r="D388" s="184">
        <v>0.25755787037037037</v>
      </c>
      <c r="E388" s="185" t="s">
        <v>6</v>
      </c>
    </row>
    <row r="389" spans="1:5" x14ac:dyDescent="0.25">
      <c r="A389" s="181">
        <v>191</v>
      </c>
      <c r="B389" s="182" t="s">
        <v>178</v>
      </c>
      <c r="C389" s="183">
        <v>45787</v>
      </c>
      <c r="D389" s="184">
        <v>0.27386574074074072</v>
      </c>
      <c r="E389" s="185" t="s">
        <v>6</v>
      </c>
    </row>
    <row r="390" spans="1:5" x14ac:dyDescent="0.25">
      <c r="A390" s="181">
        <v>7</v>
      </c>
      <c r="B390" s="182" t="s">
        <v>157</v>
      </c>
      <c r="C390" s="183">
        <v>45787</v>
      </c>
      <c r="D390" s="184">
        <v>0.6623148148148148</v>
      </c>
      <c r="E390" s="186" t="s">
        <v>7</v>
      </c>
    </row>
    <row r="391" spans="1:5" x14ac:dyDescent="0.25">
      <c r="A391" s="181">
        <v>15</v>
      </c>
      <c r="B391" s="182" t="s">
        <v>160</v>
      </c>
      <c r="C391" s="183">
        <v>45787</v>
      </c>
      <c r="D391" s="184">
        <v>0.66695601851851849</v>
      </c>
      <c r="E391" s="186" t="s">
        <v>7</v>
      </c>
    </row>
    <row r="392" spans="1:5" x14ac:dyDescent="0.25">
      <c r="A392" s="181">
        <v>18</v>
      </c>
      <c r="B392" s="182" t="s">
        <v>161</v>
      </c>
      <c r="C392" s="183">
        <v>45787</v>
      </c>
      <c r="D392" s="184">
        <v>0.58892361111111113</v>
      </c>
      <c r="E392" s="186" t="s">
        <v>7</v>
      </c>
    </row>
    <row r="393" spans="1:5" x14ac:dyDescent="0.25">
      <c r="A393" s="181">
        <v>22</v>
      </c>
      <c r="B393" s="182" t="s">
        <v>162</v>
      </c>
      <c r="C393" s="183">
        <v>45787</v>
      </c>
      <c r="D393" s="184">
        <v>0.54053240740740738</v>
      </c>
      <c r="E393" s="186" t="s">
        <v>7</v>
      </c>
    </row>
    <row r="394" spans="1:5" x14ac:dyDescent="0.25">
      <c r="A394" s="181">
        <v>47</v>
      </c>
      <c r="B394" s="182" t="s">
        <v>163</v>
      </c>
      <c r="C394" s="183">
        <v>45787</v>
      </c>
      <c r="D394" s="184">
        <v>0.58059027777777783</v>
      </c>
      <c r="E394" s="186" t="s">
        <v>7</v>
      </c>
    </row>
    <row r="395" spans="1:5" x14ac:dyDescent="0.25">
      <c r="A395" s="181">
        <v>50</v>
      </c>
      <c r="B395" s="182" t="s">
        <v>181</v>
      </c>
      <c r="C395" s="183">
        <v>45787</v>
      </c>
      <c r="D395" s="184">
        <v>0.98454861111111114</v>
      </c>
      <c r="E395" s="186" t="s">
        <v>7</v>
      </c>
    </row>
    <row r="396" spans="1:5" x14ac:dyDescent="0.25">
      <c r="A396" s="181">
        <v>52</v>
      </c>
      <c r="B396" s="182" t="s">
        <v>164</v>
      </c>
      <c r="C396" s="183">
        <v>45787</v>
      </c>
      <c r="D396" s="184">
        <v>0.58444444444444443</v>
      </c>
      <c r="E396" s="186" t="s">
        <v>7</v>
      </c>
    </row>
    <row r="397" spans="1:5" x14ac:dyDescent="0.25">
      <c r="A397" s="181">
        <v>52</v>
      </c>
      <c r="B397" s="182" t="s">
        <v>164</v>
      </c>
      <c r="C397" s="183">
        <v>45787</v>
      </c>
      <c r="D397" s="184">
        <v>0.5844907407407407</v>
      </c>
      <c r="E397" s="186" t="s">
        <v>7</v>
      </c>
    </row>
    <row r="398" spans="1:5" x14ac:dyDescent="0.25">
      <c r="A398" s="181">
        <v>120</v>
      </c>
      <c r="B398" s="182" t="s">
        <v>165</v>
      </c>
      <c r="C398" s="183">
        <v>45787</v>
      </c>
      <c r="D398" s="184">
        <v>0.67452546296296301</v>
      </c>
      <c r="E398" s="186" t="s">
        <v>7</v>
      </c>
    </row>
    <row r="399" spans="1:5" x14ac:dyDescent="0.25">
      <c r="A399" s="181">
        <v>125</v>
      </c>
      <c r="B399" s="182" t="s">
        <v>166</v>
      </c>
      <c r="C399" s="183">
        <v>45787</v>
      </c>
      <c r="D399" s="184">
        <v>0.57150462962962967</v>
      </c>
      <c r="E399" s="186" t="s">
        <v>7</v>
      </c>
    </row>
    <row r="400" spans="1:5" x14ac:dyDescent="0.25">
      <c r="A400" s="181">
        <v>142</v>
      </c>
      <c r="B400" s="182" t="s">
        <v>168</v>
      </c>
      <c r="C400" s="183">
        <v>45787</v>
      </c>
      <c r="D400" s="184">
        <v>0.55782407407407408</v>
      </c>
      <c r="E400" s="186" t="s">
        <v>7</v>
      </c>
    </row>
    <row r="401" spans="1:5" x14ac:dyDescent="0.25">
      <c r="A401" s="181">
        <v>159</v>
      </c>
      <c r="B401" s="182" t="s">
        <v>169</v>
      </c>
      <c r="C401" s="183">
        <v>45787</v>
      </c>
      <c r="D401" s="184">
        <v>0.55252314814814818</v>
      </c>
      <c r="E401" s="186" t="s">
        <v>7</v>
      </c>
    </row>
    <row r="402" spans="1:5" x14ac:dyDescent="0.25">
      <c r="A402" s="181">
        <v>168</v>
      </c>
      <c r="B402" s="182" t="s">
        <v>170</v>
      </c>
      <c r="C402" s="183">
        <v>45787</v>
      </c>
      <c r="D402" s="184">
        <v>0.60270833333333329</v>
      </c>
      <c r="E402" s="186" t="s">
        <v>7</v>
      </c>
    </row>
    <row r="403" spans="1:5" x14ac:dyDescent="0.25">
      <c r="A403" s="181">
        <v>175</v>
      </c>
      <c r="B403" s="182" t="s">
        <v>171</v>
      </c>
      <c r="C403" s="183">
        <v>45787</v>
      </c>
      <c r="D403" s="184">
        <v>0.81278935185185186</v>
      </c>
      <c r="E403" s="186" t="s">
        <v>7</v>
      </c>
    </row>
    <row r="404" spans="1:5" x14ac:dyDescent="0.25">
      <c r="A404" s="181">
        <v>180</v>
      </c>
      <c r="B404" s="182" t="s">
        <v>173</v>
      </c>
      <c r="C404" s="183">
        <v>45787</v>
      </c>
      <c r="D404" s="184">
        <v>0.58324074074074073</v>
      </c>
      <c r="E404" s="186" t="s">
        <v>7</v>
      </c>
    </row>
    <row r="405" spans="1:5" x14ac:dyDescent="0.25">
      <c r="A405" s="181">
        <v>184</v>
      </c>
      <c r="B405" s="182" t="s">
        <v>174</v>
      </c>
      <c r="C405" s="183">
        <v>45787</v>
      </c>
      <c r="D405" s="184">
        <v>0.73031250000000003</v>
      </c>
      <c r="E405" s="186" t="s">
        <v>7</v>
      </c>
    </row>
    <row r="406" spans="1:5" x14ac:dyDescent="0.25">
      <c r="A406" s="181">
        <v>191</v>
      </c>
      <c r="B406" s="182" t="s">
        <v>178</v>
      </c>
      <c r="C406" s="183">
        <v>45787</v>
      </c>
      <c r="D406" s="184">
        <v>0.81261574074074072</v>
      </c>
      <c r="E406" s="186" t="s">
        <v>7</v>
      </c>
    </row>
    <row r="407" spans="1:5" x14ac:dyDescent="0.25">
      <c r="A407" s="181">
        <v>193</v>
      </c>
      <c r="B407" s="182" t="s">
        <v>180</v>
      </c>
      <c r="C407" s="183">
        <v>45787</v>
      </c>
      <c r="D407" s="184">
        <v>0.54408564814814819</v>
      </c>
      <c r="E407" s="186" t="s">
        <v>7</v>
      </c>
    </row>
    <row r="408" spans="1:5" x14ac:dyDescent="0.25">
      <c r="A408" s="181">
        <v>7</v>
      </c>
      <c r="B408" s="182" t="s">
        <v>157</v>
      </c>
      <c r="C408" s="183">
        <v>45788</v>
      </c>
      <c r="D408" s="184">
        <v>0.25266203703703705</v>
      </c>
      <c r="E408" s="185" t="s">
        <v>6</v>
      </c>
    </row>
    <row r="409" spans="1:5" x14ac:dyDescent="0.25">
      <c r="A409" s="181">
        <v>14</v>
      </c>
      <c r="B409" s="182" t="s">
        <v>159</v>
      </c>
      <c r="C409" s="183">
        <v>45788</v>
      </c>
      <c r="D409" s="184">
        <v>0.2550810185185185</v>
      </c>
      <c r="E409" s="185" t="s">
        <v>6</v>
      </c>
    </row>
    <row r="410" spans="1:5" x14ac:dyDescent="0.25">
      <c r="A410" s="181">
        <v>18</v>
      </c>
      <c r="B410" s="182" t="s">
        <v>161</v>
      </c>
      <c r="C410" s="183">
        <v>45788</v>
      </c>
      <c r="D410" s="184">
        <v>0.3087152777777778</v>
      </c>
      <c r="E410" s="185" t="s">
        <v>6</v>
      </c>
    </row>
    <row r="411" spans="1:5" x14ac:dyDescent="0.25">
      <c r="A411" s="181">
        <v>50</v>
      </c>
      <c r="B411" s="182" t="s">
        <v>181</v>
      </c>
      <c r="C411" s="183">
        <v>45788</v>
      </c>
      <c r="D411" s="184">
        <v>0.24959490740740742</v>
      </c>
      <c r="E411" s="185" t="s">
        <v>6</v>
      </c>
    </row>
    <row r="412" spans="1:5" x14ac:dyDescent="0.25">
      <c r="A412" s="181">
        <v>52</v>
      </c>
      <c r="B412" s="182" t="s">
        <v>164</v>
      </c>
      <c r="C412" s="183">
        <v>45788</v>
      </c>
      <c r="D412" s="184">
        <v>0.24820601851851851</v>
      </c>
      <c r="E412" s="185" t="s">
        <v>6</v>
      </c>
    </row>
    <row r="413" spans="1:5" x14ac:dyDescent="0.25">
      <c r="A413" s="181">
        <v>52</v>
      </c>
      <c r="B413" s="182" t="s">
        <v>164</v>
      </c>
      <c r="C413" s="183">
        <v>45788</v>
      </c>
      <c r="D413" s="184">
        <v>0.24825231481481483</v>
      </c>
      <c r="E413" s="185" t="s">
        <v>6</v>
      </c>
    </row>
    <row r="414" spans="1:5" x14ac:dyDescent="0.25">
      <c r="A414" s="181">
        <v>120</v>
      </c>
      <c r="B414" s="182" t="s">
        <v>165</v>
      </c>
      <c r="C414" s="183">
        <v>45788</v>
      </c>
      <c r="D414" s="184">
        <v>0.27887731481481481</v>
      </c>
      <c r="E414" s="185" t="s">
        <v>6</v>
      </c>
    </row>
    <row r="415" spans="1:5" x14ac:dyDescent="0.25">
      <c r="A415" s="181">
        <v>168</v>
      </c>
      <c r="B415" s="182" t="s">
        <v>170</v>
      </c>
      <c r="C415" s="183">
        <v>45788</v>
      </c>
      <c r="D415" s="184">
        <v>0.28723379629629631</v>
      </c>
      <c r="E415" s="185" t="s">
        <v>6</v>
      </c>
    </row>
    <row r="416" spans="1:5" x14ac:dyDescent="0.25">
      <c r="A416" s="181">
        <v>175</v>
      </c>
      <c r="B416" s="182" t="s">
        <v>171</v>
      </c>
      <c r="C416" s="183">
        <v>45788</v>
      </c>
      <c r="D416" s="184">
        <v>0.24847222222222223</v>
      </c>
      <c r="E416" s="185" t="s">
        <v>6</v>
      </c>
    </row>
    <row r="417" spans="1:5" x14ac:dyDescent="0.25">
      <c r="A417" s="181">
        <v>184</v>
      </c>
      <c r="B417" s="182" t="s">
        <v>174</v>
      </c>
      <c r="C417" s="183">
        <v>45788</v>
      </c>
      <c r="D417" s="184">
        <v>0.25019675925925927</v>
      </c>
      <c r="E417" s="185" t="s">
        <v>6</v>
      </c>
    </row>
    <row r="418" spans="1:5" x14ac:dyDescent="0.25">
      <c r="A418" s="181">
        <v>185</v>
      </c>
      <c r="B418" s="182" t="s">
        <v>175</v>
      </c>
      <c r="C418" s="183">
        <v>45788</v>
      </c>
      <c r="D418" s="184">
        <v>0.2540162037037037</v>
      </c>
      <c r="E418" s="185" t="s">
        <v>6</v>
      </c>
    </row>
    <row r="419" spans="1:5" x14ac:dyDescent="0.25">
      <c r="A419" s="181">
        <v>190</v>
      </c>
      <c r="B419" s="182" t="s">
        <v>156</v>
      </c>
      <c r="C419" s="183">
        <v>45788</v>
      </c>
      <c r="D419" s="184">
        <v>0.25113425925925925</v>
      </c>
      <c r="E419" s="185" t="s">
        <v>6</v>
      </c>
    </row>
    <row r="420" spans="1:5" x14ac:dyDescent="0.25">
      <c r="A420" s="181">
        <v>191</v>
      </c>
      <c r="B420" s="182" t="s">
        <v>178</v>
      </c>
      <c r="C420" s="183">
        <v>45788</v>
      </c>
      <c r="D420" s="184">
        <v>0.26608796296296294</v>
      </c>
      <c r="E420" s="185" t="s">
        <v>6</v>
      </c>
    </row>
    <row r="421" spans="1:5" x14ac:dyDescent="0.25">
      <c r="A421" s="181">
        <v>7</v>
      </c>
      <c r="B421" s="182" t="s">
        <v>157</v>
      </c>
      <c r="C421" s="183">
        <v>45788</v>
      </c>
      <c r="D421" s="184">
        <v>0.89413194444444444</v>
      </c>
      <c r="E421" s="186" t="s">
        <v>7</v>
      </c>
    </row>
    <row r="422" spans="1:5" x14ac:dyDescent="0.25">
      <c r="A422" s="181">
        <v>14</v>
      </c>
      <c r="B422" s="182" t="s">
        <v>159</v>
      </c>
      <c r="C422" s="183">
        <v>45788</v>
      </c>
      <c r="D422" s="184">
        <v>0.53891203703703705</v>
      </c>
      <c r="E422" s="186" t="s">
        <v>7</v>
      </c>
    </row>
    <row r="423" spans="1:5" x14ac:dyDescent="0.25">
      <c r="A423" s="181">
        <v>18</v>
      </c>
      <c r="B423" s="182" t="s">
        <v>161</v>
      </c>
      <c r="C423" s="183">
        <v>45788</v>
      </c>
      <c r="D423" s="184">
        <v>0.59127314814814813</v>
      </c>
      <c r="E423" s="186" t="s">
        <v>7</v>
      </c>
    </row>
    <row r="424" spans="1:5" x14ac:dyDescent="0.25">
      <c r="A424" s="181">
        <v>50</v>
      </c>
      <c r="B424" s="182" t="s">
        <v>181</v>
      </c>
      <c r="C424" s="183">
        <v>45788</v>
      </c>
      <c r="D424" s="184">
        <v>0.96958333333333335</v>
      </c>
      <c r="E424" s="186" t="s">
        <v>7</v>
      </c>
    </row>
    <row r="425" spans="1:5" x14ac:dyDescent="0.25">
      <c r="A425" s="181">
        <v>120</v>
      </c>
      <c r="B425" s="182" t="s">
        <v>165</v>
      </c>
      <c r="C425" s="183">
        <v>45788</v>
      </c>
      <c r="D425" s="184">
        <v>0.6051157407407407</v>
      </c>
      <c r="E425" s="186" t="s">
        <v>7</v>
      </c>
    </row>
    <row r="426" spans="1:5" x14ac:dyDescent="0.25">
      <c r="A426" s="181">
        <v>168</v>
      </c>
      <c r="B426" s="182" t="s">
        <v>170</v>
      </c>
      <c r="C426" s="183">
        <v>45788</v>
      </c>
      <c r="D426" s="184">
        <v>0.59094907407407404</v>
      </c>
      <c r="E426" s="186" t="s">
        <v>7</v>
      </c>
    </row>
    <row r="427" spans="1:5" x14ac:dyDescent="0.25">
      <c r="A427" s="181">
        <v>175</v>
      </c>
      <c r="B427" s="182" t="s">
        <v>171</v>
      </c>
      <c r="C427" s="183">
        <v>45788</v>
      </c>
      <c r="D427" s="184">
        <v>0.83206018518518521</v>
      </c>
      <c r="E427" s="186" t="s">
        <v>7</v>
      </c>
    </row>
    <row r="428" spans="1:5" x14ac:dyDescent="0.25">
      <c r="A428" s="181">
        <v>184</v>
      </c>
      <c r="B428" s="182" t="s">
        <v>174</v>
      </c>
      <c r="C428" s="183">
        <v>45788</v>
      </c>
      <c r="D428" s="184">
        <v>0.59636574074074078</v>
      </c>
      <c r="E428" s="186" t="s">
        <v>7</v>
      </c>
    </row>
    <row r="429" spans="1:5" x14ac:dyDescent="0.25">
      <c r="A429" s="181">
        <v>190</v>
      </c>
      <c r="B429" s="182" t="s">
        <v>156</v>
      </c>
      <c r="C429" s="183">
        <v>45788</v>
      </c>
      <c r="D429" s="184">
        <v>0.83236111111111111</v>
      </c>
      <c r="E429" s="186" t="s">
        <v>7</v>
      </c>
    </row>
    <row r="430" spans="1:5" x14ac:dyDescent="0.25">
      <c r="A430" s="181">
        <v>192</v>
      </c>
      <c r="B430" s="182" t="s">
        <v>179</v>
      </c>
      <c r="C430" s="183">
        <v>45788</v>
      </c>
      <c r="D430" s="184">
        <v>0.83193287037037034</v>
      </c>
      <c r="E430" s="186" t="s">
        <v>7</v>
      </c>
    </row>
    <row r="431" spans="1:5" x14ac:dyDescent="0.25">
      <c r="A431" s="181">
        <v>7</v>
      </c>
      <c r="B431" s="182" t="s">
        <v>157</v>
      </c>
      <c r="C431" s="183">
        <v>45789</v>
      </c>
      <c r="D431" s="184">
        <v>0.26465277777777779</v>
      </c>
      <c r="E431" s="185" t="s">
        <v>6</v>
      </c>
    </row>
    <row r="432" spans="1:5" x14ac:dyDescent="0.25">
      <c r="A432" s="181">
        <v>14</v>
      </c>
      <c r="B432" s="182" t="s">
        <v>159</v>
      </c>
      <c r="C432" s="183">
        <v>45789</v>
      </c>
      <c r="D432" s="184">
        <v>0.25571759259259258</v>
      </c>
      <c r="E432" s="185" t="s">
        <v>6</v>
      </c>
    </row>
    <row r="433" spans="1:5" x14ac:dyDescent="0.25">
      <c r="A433" s="181">
        <v>15</v>
      </c>
      <c r="B433" s="182" t="s">
        <v>160</v>
      </c>
      <c r="C433" s="183">
        <v>45789</v>
      </c>
      <c r="D433" s="184">
        <v>0.25557870370370372</v>
      </c>
      <c r="E433" s="185" t="s">
        <v>6</v>
      </c>
    </row>
    <row r="434" spans="1:5" x14ac:dyDescent="0.25">
      <c r="A434" s="181">
        <v>18</v>
      </c>
      <c r="B434" s="182" t="s">
        <v>161</v>
      </c>
      <c r="C434" s="183">
        <v>45789</v>
      </c>
      <c r="D434" s="184">
        <v>0.29247685185185185</v>
      </c>
      <c r="E434" s="185" t="s">
        <v>6</v>
      </c>
    </row>
    <row r="435" spans="1:5" x14ac:dyDescent="0.25">
      <c r="A435" s="181">
        <v>47</v>
      </c>
      <c r="B435" s="182" t="s">
        <v>163</v>
      </c>
      <c r="C435" s="183">
        <v>45789</v>
      </c>
      <c r="D435" s="184">
        <v>0.37574074074074076</v>
      </c>
      <c r="E435" s="185" t="s">
        <v>6</v>
      </c>
    </row>
    <row r="436" spans="1:5" x14ac:dyDescent="0.25">
      <c r="A436" s="181">
        <v>50</v>
      </c>
      <c r="B436" s="182" t="s">
        <v>181</v>
      </c>
      <c r="C436" s="183">
        <v>45789</v>
      </c>
      <c r="D436" s="184">
        <v>0.25435185185185183</v>
      </c>
      <c r="E436" s="185" t="s">
        <v>6</v>
      </c>
    </row>
    <row r="437" spans="1:5" x14ac:dyDescent="0.25">
      <c r="A437" s="181">
        <v>52</v>
      </c>
      <c r="B437" s="182" t="s">
        <v>164</v>
      </c>
      <c r="C437" s="183">
        <v>45789</v>
      </c>
      <c r="D437" s="184">
        <v>0.25254629629629627</v>
      </c>
      <c r="E437" s="185" t="s">
        <v>6</v>
      </c>
    </row>
    <row r="438" spans="1:5" x14ac:dyDescent="0.25">
      <c r="A438" s="181">
        <v>120</v>
      </c>
      <c r="B438" s="182" t="s">
        <v>165</v>
      </c>
      <c r="C438" s="183">
        <v>45789</v>
      </c>
      <c r="D438" s="184">
        <v>0.27954861111111112</v>
      </c>
      <c r="E438" s="185" t="s">
        <v>6</v>
      </c>
    </row>
    <row r="439" spans="1:5" x14ac:dyDescent="0.25">
      <c r="A439" s="181">
        <v>125</v>
      </c>
      <c r="B439" s="182" t="s">
        <v>166</v>
      </c>
      <c r="C439" s="183">
        <v>45789</v>
      </c>
      <c r="D439" s="184">
        <v>0.36868055555555557</v>
      </c>
      <c r="E439" s="185" t="s">
        <v>6</v>
      </c>
    </row>
    <row r="440" spans="1:5" x14ac:dyDescent="0.25">
      <c r="A440" s="181">
        <v>142</v>
      </c>
      <c r="B440" s="182" t="s">
        <v>168</v>
      </c>
      <c r="C440" s="183">
        <v>45789</v>
      </c>
      <c r="D440" s="184">
        <v>0.3417824074074074</v>
      </c>
      <c r="E440" s="185" t="s">
        <v>6</v>
      </c>
    </row>
    <row r="441" spans="1:5" x14ac:dyDescent="0.25">
      <c r="A441" s="181">
        <v>159</v>
      </c>
      <c r="B441" s="182" t="s">
        <v>169</v>
      </c>
      <c r="C441" s="183">
        <v>45789</v>
      </c>
      <c r="D441" s="184">
        <v>0.37761574074074072</v>
      </c>
      <c r="E441" s="185" t="s">
        <v>6</v>
      </c>
    </row>
    <row r="442" spans="1:5" x14ac:dyDescent="0.25">
      <c r="A442" s="181">
        <v>168</v>
      </c>
      <c r="B442" s="182" t="s">
        <v>170</v>
      </c>
      <c r="C442" s="183">
        <v>45789</v>
      </c>
      <c r="D442" s="184">
        <v>0.25366898148148148</v>
      </c>
      <c r="E442" s="185" t="s">
        <v>6</v>
      </c>
    </row>
    <row r="443" spans="1:5" x14ac:dyDescent="0.25">
      <c r="A443" s="181">
        <v>168</v>
      </c>
      <c r="B443" s="182" t="s">
        <v>170</v>
      </c>
      <c r="C443" s="183">
        <v>45789</v>
      </c>
      <c r="D443" s="184">
        <v>0.2537152777777778</v>
      </c>
      <c r="E443" s="185" t="s">
        <v>6</v>
      </c>
    </row>
    <row r="444" spans="1:5" x14ac:dyDescent="0.25">
      <c r="A444" s="181">
        <v>168</v>
      </c>
      <c r="B444" s="182" t="s">
        <v>170</v>
      </c>
      <c r="C444" s="183">
        <v>45789</v>
      </c>
      <c r="D444" s="184">
        <v>0.25376157407407407</v>
      </c>
      <c r="E444" s="185" t="s">
        <v>6</v>
      </c>
    </row>
    <row r="445" spans="1:5" x14ac:dyDescent="0.25">
      <c r="A445" s="181">
        <v>180</v>
      </c>
      <c r="B445" s="182" t="s">
        <v>173</v>
      </c>
      <c r="C445" s="183">
        <v>45789</v>
      </c>
      <c r="D445" s="184">
        <v>0.28693287037037035</v>
      </c>
      <c r="E445" s="185" t="s">
        <v>6</v>
      </c>
    </row>
    <row r="446" spans="1:5" x14ac:dyDescent="0.25">
      <c r="A446" s="181">
        <v>184</v>
      </c>
      <c r="B446" s="182" t="s">
        <v>174</v>
      </c>
      <c r="C446" s="183">
        <v>45789</v>
      </c>
      <c r="D446" s="184">
        <v>0.25473379629629628</v>
      </c>
      <c r="E446" s="185" t="s">
        <v>6</v>
      </c>
    </row>
    <row r="447" spans="1:5" x14ac:dyDescent="0.25">
      <c r="A447" s="181">
        <v>190</v>
      </c>
      <c r="B447" s="182" t="s">
        <v>156</v>
      </c>
      <c r="C447" s="183">
        <v>45789</v>
      </c>
      <c r="D447" s="184">
        <v>0.24846064814814814</v>
      </c>
      <c r="E447" s="185" t="s">
        <v>6</v>
      </c>
    </row>
    <row r="448" spans="1:5" x14ac:dyDescent="0.25">
      <c r="A448" s="181">
        <v>191</v>
      </c>
      <c r="B448" s="182" t="s">
        <v>178</v>
      </c>
      <c r="C448" s="183">
        <v>45789</v>
      </c>
      <c r="D448" s="184">
        <v>0.25052083333333336</v>
      </c>
      <c r="E448" s="185" t="s">
        <v>6</v>
      </c>
    </row>
    <row r="449" spans="1:5" x14ac:dyDescent="0.25">
      <c r="A449" s="181">
        <v>192</v>
      </c>
      <c r="B449" s="182" t="s">
        <v>179</v>
      </c>
      <c r="C449" s="183">
        <v>45789</v>
      </c>
      <c r="D449" s="184">
        <v>0.29722222222222222</v>
      </c>
      <c r="E449" s="185" t="s">
        <v>6</v>
      </c>
    </row>
    <row r="450" spans="1:5" x14ac:dyDescent="0.25">
      <c r="A450" s="181">
        <v>193</v>
      </c>
      <c r="B450" s="182" t="s">
        <v>180</v>
      </c>
      <c r="C450" s="183">
        <v>45789</v>
      </c>
      <c r="D450" s="184">
        <v>0.32526620370370368</v>
      </c>
      <c r="E450" s="185" t="s">
        <v>6</v>
      </c>
    </row>
    <row r="451" spans="1:5" x14ac:dyDescent="0.25">
      <c r="A451" s="181">
        <v>7</v>
      </c>
      <c r="B451" s="182" t="s">
        <v>157</v>
      </c>
      <c r="C451" s="183">
        <v>45789</v>
      </c>
      <c r="D451" s="184">
        <v>0.87072916666666667</v>
      </c>
      <c r="E451" s="186" t="s">
        <v>7</v>
      </c>
    </row>
    <row r="452" spans="1:5" x14ac:dyDescent="0.25">
      <c r="A452" s="181">
        <v>14</v>
      </c>
      <c r="B452" s="182" t="s">
        <v>159</v>
      </c>
      <c r="C452" s="183">
        <v>45789</v>
      </c>
      <c r="D452" s="184">
        <v>0.78921296296296295</v>
      </c>
      <c r="E452" s="186" t="s">
        <v>7</v>
      </c>
    </row>
    <row r="453" spans="1:5" x14ac:dyDescent="0.25">
      <c r="A453" s="181">
        <v>15</v>
      </c>
      <c r="B453" s="182" t="s">
        <v>160</v>
      </c>
      <c r="C453" s="183">
        <v>45789</v>
      </c>
      <c r="D453" s="184">
        <v>0.79697916666666668</v>
      </c>
      <c r="E453" s="186" t="s">
        <v>7</v>
      </c>
    </row>
    <row r="454" spans="1:5" x14ac:dyDescent="0.25">
      <c r="A454" s="181">
        <v>18</v>
      </c>
      <c r="B454" s="182" t="s">
        <v>161</v>
      </c>
      <c r="C454" s="183">
        <v>45789</v>
      </c>
      <c r="D454" s="184">
        <v>0.75171296296296297</v>
      </c>
      <c r="E454" s="186" t="s">
        <v>7</v>
      </c>
    </row>
    <row r="455" spans="1:5" x14ac:dyDescent="0.25">
      <c r="A455" s="181">
        <v>47</v>
      </c>
      <c r="B455" s="182" t="s">
        <v>163</v>
      </c>
      <c r="C455" s="183">
        <v>45789</v>
      </c>
      <c r="D455" s="184">
        <v>0.80601851851851847</v>
      </c>
      <c r="E455" s="186" t="s">
        <v>7</v>
      </c>
    </row>
    <row r="456" spans="1:5" x14ac:dyDescent="0.25">
      <c r="A456" s="181">
        <v>50</v>
      </c>
      <c r="B456" s="182" t="s">
        <v>181</v>
      </c>
      <c r="C456" s="183">
        <v>45789</v>
      </c>
      <c r="D456" s="184">
        <v>0.96864583333333332</v>
      </c>
      <c r="E456" s="186" t="s">
        <v>7</v>
      </c>
    </row>
    <row r="457" spans="1:5" x14ac:dyDescent="0.25">
      <c r="A457" s="181">
        <v>52</v>
      </c>
      <c r="B457" s="182" t="s">
        <v>164</v>
      </c>
      <c r="C457" s="183">
        <v>45789</v>
      </c>
      <c r="D457" s="184">
        <v>0.75356481481481485</v>
      </c>
      <c r="E457" s="186" t="s">
        <v>7</v>
      </c>
    </row>
    <row r="458" spans="1:5" x14ac:dyDescent="0.25">
      <c r="A458" s="181">
        <v>120</v>
      </c>
      <c r="B458" s="182" t="s">
        <v>165</v>
      </c>
      <c r="C458" s="183">
        <v>45789</v>
      </c>
      <c r="D458" s="184">
        <v>0.79725694444444439</v>
      </c>
      <c r="E458" s="186" t="s">
        <v>7</v>
      </c>
    </row>
    <row r="459" spans="1:5" x14ac:dyDescent="0.25">
      <c r="A459" s="181">
        <v>125</v>
      </c>
      <c r="B459" s="182" t="s">
        <v>166</v>
      </c>
      <c r="C459" s="183">
        <v>45789</v>
      </c>
      <c r="D459" s="184">
        <v>0.7531944444444445</v>
      </c>
      <c r="E459" s="186" t="s">
        <v>7</v>
      </c>
    </row>
    <row r="460" spans="1:5" x14ac:dyDescent="0.25">
      <c r="A460" s="181">
        <v>142</v>
      </c>
      <c r="B460" s="182" t="s">
        <v>168</v>
      </c>
      <c r="C460" s="183">
        <v>45789</v>
      </c>
      <c r="D460" s="184">
        <v>0.7815509259259259</v>
      </c>
      <c r="E460" s="186" t="s">
        <v>7</v>
      </c>
    </row>
    <row r="461" spans="1:5" x14ac:dyDescent="0.25">
      <c r="A461" s="181">
        <v>159</v>
      </c>
      <c r="B461" s="182" t="s">
        <v>169</v>
      </c>
      <c r="C461" s="183">
        <v>45789</v>
      </c>
      <c r="D461" s="184">
        <v>0.75458333333333338</v>
      </c>
      <c r="E461" s="186" t="s">
        <v>7</v>
      </c>
    </row>
    <row r="462" spans="1:5" x14ac:dyDescent="0.25">
      <c r="A462" s="181">
        <v>168</v>
      </c>
      <c r="B462" s="182" t="s">
        <v>170</v>
      </c>
      <c r="C462" s="183">
        <v>45789</v>
      </c>
      <c r="D462" s="184">
        <v>0.72798611111111111</v>
      </c>
      <c r="E462" s="186" t="s">
        <v>7</v>
      </c>
    </row>
    <row r="463" spans="1:5" x14ac:dyDescent="0.25">
      <c r="A463" s="181">
        <v>180</v>
      </c>
      <c r="B463" s="182" t="s">
        <v>173</v>
      </c>
      <c r="C463" s="183">
        <v>45789</v>
      </c>
      <c r="D463" s="184">
        <v>0.75236111111111115</v>
      </c>
      <c r="E463" s="186" t="s">
        <v>7</v>
      </c>
    </row>
    <row r="464" spans="1:5" x14ac:dyDescent="0.25">
      <c r="A464" s="181">
        <v>184</v>
      </c>
      <c r="B464" s="182" t="s">
        <v>174</v>
      </c>
      <c r="C464" s="183">
        <v>45789</v>
      </c>
      <c r="D464" s="184">
        <v>0.76277777777777778</v>
      </c>
      <c r="E464" s="186" t="s">
        <v>7</v>
      </c>
    </row>
    <row r="465" spans="1:5" x14ac:dyDescent="0.25">
      <c r="A465" s="181">
        <v>190</v>
      </c>
      <c r="B465" s="182" t="s">
        <v>156</v>
      </c>
      <c r="C465" s="183">
        <v>45789</v>
      </c>
      <c r="D465" s="184">
        <v>0.7564467592592593</v>
      </c>
      <c r="E465" s="186" t="s">
        <v>7</v>
      </c>
    </row>
    <row r="466" spans="1:5" x14ac:dyDescent="0.25">
      <c r="A466" s="181">
        <v>190</v>
      </c>
      <c r="B466" s="182" t="s">
        <v>156</v>
      </c>
      <c r="C466" s="183">
        <v>45789</v>
      </c>
      <c r="D466" s="184">
        <v>0.75650462962962961</v>
      </c>
      <c r="E466" s="186" t="s">
        <v>7</v>
      </c>
    </row>
    <row r="467" spans="1:5" x14ac:dyDescent="0.25">
      <c r="A467" s="181">
        <v>191</v>
      </c>
      <c r="B467" s="182" t="s">
        <v>178</v>
      </c>
      <c r="C467" s="183">
        <v>45789</v>
      </c>
      <c r="D467" s="184">
        <v>0.75178240740740743</v>
      </c>
      <c r="E467" s="186" t="s">
        <v>7</v>
      </c>
    </row>
    <row r="468" spans="1:5" x14ac:dyDescent="0.25">
      <c r="A468" s="181">
        <v>192</v>
      </c>
      <c r="B468" s="182" t="s">
        <v>179</v>
      </c>
      <c r="C468" s="183">
        <v>45789</v>
      </c>
      <c r="D468" s="184">
        <v>0.79682870370370373</v>
      </c>
      <c r="E468" s="186" t="s">
        <v>7</v>
      </c>
    </row>
    <row r="469" spans="1:5" x14ac:dyDescent="0.25">
      <c r="A469" s="181">
        <v>193</v>
      </c>
      <c r="B469" s="182" t="s">
        <v>180</v>
      </c>
      <c r="C469" s="183">
        <v>45789</v>
      </c>
      <c r="D469" s="184">
        <v>0.70958333333333334</v>
      </c>
      <c r="E469" s="186" t="s">
        <v>7</v>
      </c>
    </row>
    <row r="470" spans="1:5" x14ac:dyDescent="0.25">
      <c r="A470" s="181">
        <v>7</v>
      </c>
      <c r="B470" s="182" t="s">
        <v>157</v>
      </c>
      <c r="C470" s="183">
        <v>45790</v>
      </c>
      <c r="D470" s="184">
        <v>0.30659722222222224</v>
      </c>
      <c r="E470" s="185" t="s">
        <v>6</v>
      </c>
    </row>
    <row r="471" spans="1:5" x14ac:dyDescent="0.25">
      <c r="A471" s="181">
        <v>14</v>
      </c>
      <c r="B471" s="182" t="s">
        <v>159</v>
      </c>
      <c r="C471" s="183">
        <v>45790</v>
      </c>
      <c r="D471" s="184">
        <v>0.29925925925925928</v>
      </c>
      <c r="E471" s="185" t="s">
        <v>6</v>
      </c>
    </row>
    <row r="472" spans="1:5" x14ac:dyDescent="0.25">
      <c r="A472" s="181">
        <v>15</v>
      </c>
      <c r="B472" s="182" t="s">
        <v>160</v>
      </c>
      <c r="C472" s="183">
        <v>45790</v>
      </c>
      <c r="D472" s="184">
        <v>0.29934027777777777</v>
      </c>
      <c r="E472" s="185" t="s">
        <v>6</v>
      </c>
    </row>
    <row r="473" spans="1:5" x14ac:dyDescent="0.25">
      <c r="A473" s="181">
        <v>18</v>
      </c>
      <c r="B473" s="182" t="s">
        <v>161</v>
      </c>
      <c r="C473" s="183">
        <v>45790</v>
      </c>
      <c r="D473" s="184">
        <v>0.29125000000000001</v>
      </c>
      <c r="E473" s="185" t="s">
        <v>6</v>
      </c>
    </row>
    <row r="474" spans="1:5" x14ac:dyDescent="0.25">
      <c r="A474" s="181">
        <v>18</v>
      </c>
      <c r="B474" s="182" t="s">
        <v>161</v>
      </c>
      <c r="C474" s="183">
        <v>45790</v>
      </c>
      <c r="D474" s="184">
        <v>0.29759259259259258</v>
      </c>
      <c r="E474" s="185" t="s">
        <v>6</v>
      </c>
    </row>
    <row r="475" spans="1:5" x14ac:dyDescent="0.25">
      <c r="A475" s="181">
        <v>22</v>
      </c>
      <c r="B475" s="182" t="s">
        <v>162</v>
      </c>
      <c r="C475" s="183">
        <v>45790</v>
      </c>
      <c r="D475" s="184">
        <v>0.36563657407407407</v>
      </c>
      <c r="E475" s="185" t="s">
        <v>6</v>
      </c>
    </row>
    <row r="476" spans="1:5" x14ac:dyDescent="0.25">
      <c r="A476" s="181">
        <v>47</v>
      </c>
      <c r="B476" s="182" t="s">
        <v>163</v>
      </c>
      <c r="C476" s="183">
        <v>45790</v>
      </c>
      <c r="D476" s="184">
        <v>0.3803125</v>
      </c>
      <c r="E476" s="185" t="s">
        <v>6</v>
      </c>
    </row>
    <row r="477" spans="1:5" x14ac:dyDescent="0.25">
      <c r="A477" s="181">
        <v>50</v>
      </c>
      <c r="B477" s="182" t="s">
        <v>181</v>
      </c>
      <c r="C477" s="183">
        <v>45790</v>
      </c>
      <c r="D477" s="184">
        <v>0.23994212962962963</v>
      </c>
      <c r="E477" s="185" t="s">
        <v>6</v>
      </c>
    </row>
    <row r="478" spans="1:5" x14ac:dyDescent="0.25">
      <c r="A478" s="181">
        <v>52</v>
      </c>
      <c r="B478" s="182" t="s">
        <v>164</v>
      </c>
      <c r="C478" s="183">
        <v>45790</v>
      </c>
      <c r="D478" s="184">
        <v>0.33800925925925923</v>
      </c>
      <c r="E478" s="185" t="s">
        <v>6</v>
      </c>
    </row>
    <row r="479" spans="1:5" x14ac:dyDescent="0.25">
      <c r="A479" s="181">
        <v>120</v>
      </c>
      <c r="B479" s="182" t="s">
        <v>165</v>
      </c>
      <c r="C479" s="183">
        <v>45790</v>
      </c>
      <c r="D479" s="184">
        <v>0.27886574074074072</v>
      </c>
      <c r="E479" s="185" t="s">
        <v>6</v>
      </c>
    </row>
    <row r="480" spans="1:5" x14ac:dyDescent="0.25">
      <c r="A480" s="181">
        <v>125</v>
      </c>
      <c r="B480" s="182" t="s">
        <v>166</v>
      </c>
      <c r="C480" s="183">
        <v>45790</v>
      </c>
      <c r="D480" s="184">
        <v>0.37175925925925923</v>
      </c>
      <c r="E480" s="185" t="s">
        <v>6</v>
      </c>
    </row>
    <row r="481" spans="1:5" x14ac:dyDescent="0.25">
      <c r="A481" s="181">
        <v>142</v>
      </c>
      <c r="B481" s="182" t="s">
        <v>168</v>
      </c>
      <c r="C481" s="183">
        <v>45790</v>
      </c>
      <c r="D481" s="184">
        <v>0.36050925925925925</v>
      </c>
      <c r="E481" s="185" t="s">
        <v>6</v>
      </c>
    </row>
    <row r="482" spans="1:5" x14ac:dyDescent="0.25">
      <c r="A482" s="181">
        <v>159</v>
      </c>
      <c r="B482" s="182" t="s">
        <v>169</v>
      </c>
      <c r="C482" s="183">
        <v>45790</v>
      </c>
      <c r="D482" s="184">
        <v>0.37774305555555554</v>
      </c>
      <c r="E482" s="185" t="s">
        <v>6</v>
      </c>
    </row>
    <row r="483" spans="1:5" x14ac:dyDescent="0.25">
      <c r="A483" s="181">
        <v>168</v>
      </c>
      <c r="B483" s="182" t="s">
        <v>170</v>
      </c>
      <c r="C483" s="183">
        <v>45790</v>
      </c>
      <c r="D483" s="184">
        <v>0.29297453703703702</v>
      </c>
      <c r="E483" s="185" t="s">
        <v>6</v>
      </c>
    </row>
    <row r="484" spans="1:5" x14ac:dyDescent="0.25">
      <c r="A484" s="181">
        <v>170</v>
      </c>
      <c r="B484" s="182" t="s">
        <v>155</v>
      </c>
      <c r="C484" s="183">
        <v>45790</v>
      </c>
      <c r="D484" s="184">
        <v>0.29143518518518519</v>
      </c>
      <c r="E484" s="185" t="s">
        <v>6</v>
      </c>
    </row>
    <row r="485" spans="1:5" x14ac:dyDescent="0.25">
      <c r="A485" s="181">
        <v>175</v>
      </c>
      <c r="B485" s="182" t="s">
        <v>171</v>
      </c>
      <c r="C485" s="183">
        <v>45790</v>
      </c>
      <c r="D485" s="184">
        <v>0.26979166666666665</v>
      </c>
      <c r="E485" s="185" t="s">
        <v>6</v>
      </c>
    </row>
    <row r="486" spans="1:5" x14ac:dyDescent="0.25">
      <c r="A486" s="181">
        <v>177</v>
      </c>
      <c r="B486" s="182" t="s">
        <v>172</v>
      </c>
      <c r="C486" s="183">
        <v>45790</v>
      </c>
      <c r="D486" s="184">
        <v>0.29810185185185184</v>
      </c>
      <c r="E486" s="185" t="s">
        <v>6</v>
      </c>
    </row>
    <row r="487" spans="1:5" x14ac:dyDescent="0.25">
      <c r="A487" s="181">
        <v>180</v>
      </c>
      <c r="B487" s="182" t="s">
        <v>173</v>
      </c>
      <c r="C487" s="183">
        <v>45790</v>
      </c>
      <c r="D487" s="184">
        <v>0.27814814814814814</v>
      </c>
      <c r="E487" s="185" t="s">
        <v>6</v>
      </c>
    </row>
    <row r="488" spans="1:5" x14ac:dyDescent="0.25">
      <c r="A488" s="181">
        <v>184</v>
      </c>
      <c r="B488" s="182" t="s">
        <v>174</v>
      </c>
      <c r="C488" s="183">
        <v>45790</v>
      </c>
      <c r="D488" s="184">
        <v>0.27901620370370372</v>
      </c>
      <c r="E488" s="185" t="s">
        <v>6</v>
      </c>
    </row>
    <row r="489" spans="1:5" x14ac:dyDescent="0.25">
      <c r="A489" s="181">
        <v>190</v>
      </c>
      <c r="B489" s="182" t="s">
        <v>156</v>
      </c>
      <c r="C489" s="183">
        <v>45790</v>
      </c>
      <c r="D489" s="184">
        <v>0.26761574074074074</v>
      </c>
      <c r="E489" s="185" t="s">
        <v>6</v>
      </c>
    </row>
    <row r="490" spans="1:5" x14ac:dyDescent="0.25">
      <c r="A490" s="181">
        <v>192</v>
      </c>
      <c r="B490" s="182" t="s">
        <v>179</v>
      </c>
      <c r="C490" s="183">
        <v>45790</v>
      </c>
      <c r="D490" s="184">
        <v>0.2779861111111111</v>
      </c>
      <c r="E490" s="185" t="s">
        <v>6</v>
      </c>
    </row>
    <row r="491" spans="1:5" x14ac:dyDescent="0.25">
      <c r="A491" s="181">
        <v>193</v>
      </c>
      <c r="B491" s="182" t="s">
        <v>180</v>
      </c>
      <c r="C491" s="183">
        <v>45790</v>
      </c>
      <c r="D491" s="184">
        <v>0.323125</v>
      </c>
      <c r="E491" s="185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49FE-0076-413C-92B9-5AF1C10C0813}">
  <dimension ref="A1:AY41"/>
  <sheetViews>
    <sheetView showGridLines="0" tabSelected="1" topLeftCell="A3" zoomScale="90" zoomScaleNormal="90" workbookViewId="0">
      <pane xSplit="5" ySplit="4" topLeftCell="F7" activePane="bottomRight" state="frozen"/>
      <selection activeCell="A3" sqref="A3"/>
      <selection pane="topRight" activeCell="F3" sqref="F3"/>
      <selection pane="bottomLeft" activeCell="A7" sqref="A7"/>
      <selection pane="bottomRight" activeCell="A22" sqref="A22:C22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14.42578125" customWidth="1"/>
    <col min="4" max="4" width="34" bestFit="1" customWidth="1"/>
    <col min="5" max="5" width="13.28515625" bestFit="1" customWidth="1"/>
    <col min="6" max="6" width="11.85546875" bestFit="1" customWidth="1"/>
    <col min="7" max="7" width="13" bestFit="1" customWidth="1"/>
    <col min="8" max="8" width="12.85546875" bestFit="1" customWidth="1"/>
    <col min="9" max="9" width="13" bestFit="1" customWidth="1"/>
    <col min="10" max="10" width="11.85546875" bestFit="1" customWidth="1"/>
    <col min="11" max="11" width="13" bestFit="1" customWidth="1"/>
    <col min="12" max="12" width="12.85546875" bestFit="1" customWidth="1"/>
    <col min="13" max="13" width="13" bestFit="1" customWidth="1"/>
    <col min="14" max="14" width="11.85546875" bestFit="1" customWidth="1"/>
    <col min="15" max="15" width="13" bestFit="1" customWidth="1"/>
    <col min="16" max="16" width="12.85546875" bestFit="1" customWidth="1"/>
    <col min="17" max="17" width="13" bestFit="1" customWidth="1"/>
    <col min="18" max="18" width="12.85546875" bestFit="1" customWidth="1"/>
    <col min="19" max="19" width="13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3" bestFit="1" customWidth="1"/>
    <col min="24" max="24" width="12.85546875" bestFit="1" customWidth="1"/>
    <col min="25" max="25" width="13" bestFit="1" customWidth="1"/>
    <col min="26" max="26" width="12.85546875" bestFit="1" customWidth="1"/>
    <col min="27" max="27" width="13" bestFit="1" customWidth="1"/>
    <col min="28" max="28" width="11.85546875" bestFit="1" customWidth="1"/>
    <col min="29" max="29" width="13" bestFit="1" customWidth="1"/>
    <col min="30" max="30" width="11.85546875" bestFit="1" customWidth="1"/>
    <col min="31" max="31" width="12" bestFit="1" customWidth="1"/>
    <col min="32" max="33" width="12" customWidth="1"/>
    <col min="34" max="34" width="11.85546875" bestFit="1" customWidth="1"/>
    <col min="35" max="35" width="10.28515625" customWidth="1"/>
    <col min="36" max="36" width="10.28515625" hidden="1" customWidth="1"/>
    <col min="37" max="37" width="6.5703125" hidden="1" customWidth="1"/>
    <col min="38" max="38" width="15.140625" style="1" customWidth="1"/>
    <col min="39" max="39" width="8.140625" bestFit="1" customWidth="1"/>
    <col min="40" max="40" width="3.7109375" customWidth="1"/>
    <col min="41" max="41" width="17.28515625" bestFit="1" customWidth="1"/>
    <col min="42" max="42" width="14.140625" bestFit="1" customWidth="1"/>
    <col min="43" max="43" width="9.5703125" bestFit="1" customWidth="1"/>
    <col min="44" max="44" width="17.7109375" bestFit="1" customWidth="1"/>
    <col min="45" max="45" width="11.5703125" bestFit="1" customWidth="1"/>
    <col min="46" max="46" width="19.85546875" bestFit="1" customWidth="1"/>
    <col min="47" max="47" width="13.85546875" bestFit="1" customWidth="1"/>
    <col min="48" max="49" width="12.7109375" bestFit="1" customWidth="1"/>
    <col min="50" max="50" width="15" bestFit="1" customWidth="1"/>
    <col min="51" max="51" width="118.5703125" bestFit="1" customWidth="1"/>
    <col min="52" max="52" width="54.7109375" bestFit="1" customWidth="1"/>
  </cols>
  <sheetData>
    <row r="1" spans="1:51" ht="15" customHeight="1" x14ac:dyDescent="0.25">
      <c r="B1" s="1"/>
      <c r="C1" s="1"/>
      <c r="AB1" s="2"/>
    </row>
    <row r="2" spans="1:51" ht="15.75" customHeight="1" x14ac:dyDescent="0.25">
      <c r="B2" s="1"/>
      <c r="C2" s="1"/>
      <c r="D2" s="1"/>
      <c r="E2" s="1"/>
    </row>
    <row r="3" spans="1:51" ht="15.75" thickBot="1" x14ac:dyDescent="0.3">
      <c r="B3" s="1"/>
      <c r="C3" s="1"/>
    </row>
    <row r="4" spans="1:51" ht="47.25" thickBot="1" x14ac:dyDescent="0.75">
      <c r="B4" s="1"/>
      <c r="C4" s="1"/>
      <c r="D4" s="3"/>
      <c r="E4" s="3"/>
      <c r="F4" s="353" t="s">
        <v>206</v>
      </c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5"/>
      <c r="AL4" s="4"/>
      <c r="AM4" s="4"/>
    </row>
    <row r="5" spans="1:51" ht="16.5" customHeight="1" thickBot="1" x14ac:dyDescent="0.3">
      <c r="A5" s="356" t="s">
        <v>0</v>
      </c>
      <c r="B5" s="356" t="s">
        <v>1</v>
      </c>
      <c r="C5" s="356" t="s">
        <v>201</v>
      </c>
      <c r="D5" s="481" t="s">
        <v>2</v>
      </c>
      <c r="E5" s="484" t="s">
        <v>184</v>
      </c>
      <c r="F5" s="502">
        <v>45809</v>
      </c>
      <c r="G5" s="428"/>
      <c r="H5" s="347">
        <v>45810</v>
      </c>
      <c r="I5" s="348"/>
      <c r="J5" s="347">
        <v>45811</v>
      </c>
      <c r="K5" s="348"/>
      <c r="L5" s="347">
        <v>45812</v>
      </c>
      <c r="M5" s="348"/>
      <c r="N5" s="347">
        <v>45813</v>
      </c>
      <c r="O5" s="348"/>
      <c r="P5" s="347">
        <v>45814</v>
      </c>
      <c r="Q5" s="348"/>
      <c r="R5" s="347">
        <v>45815</v>
      </c>
      <c r="S5" s="348"/>
      <c r="T5" s="427">
        <v>45816</v>
      </c>
      <c r="U5" s="428"/>
      <c r="V5" s="347">
        <v>45817</v>
      </c>
      <c r="W5" s="348"/>
      <c r="X5" s="347">
        <v>45818</v>
      </c>
      <c r="Y5" s="348"/>
      <c r="Z5" s="347">
        <v>45819</v>
      </c>
      <c r="AA5" s="348"/>
      <c r="AB5" s="347">
        <v>45820</v>
      </c>
      <c r="AC5" s="348"/>
      <c r="AD5" s="347">
        <v>45821</v>
      </c>
      <c r="AE5" s="348"/>
      <c r="AF5" s="347">
        <v>45822</v>
      </c>
      <c r="AG5" s="348"/>
      <c r="AH5" s="427">
        <v>45823</v>
      </c>
      <c r="AI5" s="428"/>
      <c r="AJ5" s="347">
        <v>45824</v>
      </c>
      <c r="AK5" s="348"/>
      <c r="AL5" s="349" t="s">
        <v>3</v>
      </c>
      <c r="AM5" s="458" t="s">
        <v>4</v>
      </c>
      <c r="AO5" s="452" t="s">
        <v>195</v>
      </c>
      <c r="AP5" s="452" t="s">
        <v>123</v>
      </c>
      <c r="AQ5" s="452" t="s">
        <v>125</v>
      </c>
      <c r="AR5" s="452" t="s">
        <v>126</v>
      </c>
      <c r="AS5" s="452" t="s">
        <v>4</v>
      </c>
      <c r="AT5" s="452" t="s">
        <v>127</v>
      </c>
      <c r="AU5" s="452" t="s">
        <v>120</v>
      </c>
      <c r="AV5" s="450" t="s">
        <v>112</v>
      </c>
      <c r="AW5" s="522" t="s">
        <v>121</v>
      </c>
      <c r="AX5" s="452" t="s">
        <v>128</v>
      </c>
      <c r="AY5" s="454" t="s">
        <v>129</v>
      </c>
    </row>
    <row r="6" spans="1:51" ht="27" customHeight="1" thickBot="1" x14ac:dyDescent="0.3">
      <c r="A6" s="357"/>
      <c r="B6" s="357"/>
      <c r="C6" s="357"/>
      <c r="D6" s="482"/>
      <c r="E6" s="485"/>
      <c r="F6" s="5" t="s">
        <v>6</v>
      </c>
      <c r="G6" s="6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206" t="s">
        <v>6</v>
      </c>
      <c r="M6" s="7" t="s">
        <v>7</v>
      </c>
      <c r="N6" s="5" t="s">
        <v>6</v>
      </c>
      <c r="O6" s="208" t="s">
        <v>7</v>
      </c>
      <c r="P6" s="207" t="s">
        <v>6</v>
      </c>
      <c r="Q6" s="10" t="s">
        <v>7</v>
      </c>
      <c r="R6" s="5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5" t="s">
        <v>6</v>
      </c>
      <c r="AE6" s="208" t="s">
        <v>7</v>
      </c>
      <c r="AF6" s="11" t="s">
        <v>6</v>
      </c>
      <c r="AG6" s="7" t="s">
        <v>7</v>
      </c>
      <c r="AH6" s="11" t="s">
        <v>6</v>
      </c>
      <c r="AI6" s="7" t="s">
        <v>7</v>
      </c>
      <c r="AJ6" s="12" t="s">
        <v>6</v>
      </c>
      <c r="AK6" s="6" t="s">
        <v>7</v>
      </c>
      <c r="AL6" s="350"/>
      <c r="AM6" s="459"/>
      <c r="AO6" s="521"/>
      <c r="AP6" s="521"/>
      <c r="AQ6" s="521"/>
      <c r="AR6" s="521"/>
      <c r="AS6" s="521"/>
      <c r="AT6" s="521"/>
      <c r="AU6" s="521"/>
      <c r="AV6" s="524"/>
      <c r="AW6" s="523"/>
      <c r="AX6" s="521"/>
      <c r="AY6" s="455"/>
    </row>
    <row r="7" spans="1:51" ht="15" customHeight="1" x14ac:dyDescent="0.25">
      <c r="A7" s="13" t="s">
        <v>12</v>
      </c>
      <c r="B7" s="14">
        <v>11</v>
      </c>
      <c r="C7" s="223">
        <v>43606</v>
      </c>
      <c r="D7" s="15" t="s">
        <v>13</v>
      </c>
      <c r="E7" s="228" t="s">
        <v>185</v>
      </c>
      <c r="F7" s="245">
        <v>0.3112037037037037</v>
      </c>
      <c r="G7" s="257">
        <v>0.68562500000000004</v>
      </c>
      <c r="H7" s="258">
        <v>0.30731481481481482</v>
      </c>
      <c r="I7" s="259">
        <v>0.82123842592592589</v>
      </c>
      <c r="J7" s="262">
        <v>0.29672453703703705</v>
      </c>
      <c r="K7" s="259">
        <v>0.75793981481481476</v>
      </c>
      <c r="L7" s="237">
        <v>0.26378472222222221</v>
      </c>
      <c r="M7" s="264">
        <v>0.77523148148148147</v>
      </c>
      <c r="N7" s="255">
        <v>0.29693287037037036</v>
      </c>
      <c r="O7" s="268">
        <v>0.81135416666666671</v>
      </c>
      <c r="P7" s="270">
        <v>0.2688888888888889</v>
      </c>
      <c r="Q7" s="271" t="s">
        <v>220</v>
      </c>
      <c r="R7" s="270">
        <v>0.25961805555555556</v>
      </c>
      <c r="S7" s="268">
        <v>0.64248842592592592</v>
      </c>
      <c r="T7" s="274">
        <v>0.27091435185185186</v>
      </c>
      <c r="U7" s="275">
        <v>0.66969907407407403</v>
      </c>
      <c r="V7" s="270">
        <v>0.28729166666666667</v>
      </c>
      <c r="W7" s="268">
        <v>0.93322916666666667</v>
      </c>
      <c r="X7" s="270">
        <v>0.78891203703703705</v>
      </c>
      <c r="Y7" s="315"/>
      <c r="Z7" s="16">
        <v>0.29166666666666669</v>
      </c>
      <c r="AA7" s="17">
        <v>0.82795138888888886</v>
      </c>
      <c r="AB7" s="16">
        <v>0.29166666666666669</v>
      </c>
      <c r="AC7" s="46"/>
      <c r="AD7" s="16"/>
      <c r="AE7" s="46"/>
      <c r="AF7" s="44"/>
      <c r="AG7" s="46"/>
      <c r="AH7" s="58"/>
      <c r="AI7" s="59"/>
      <c r="AJ7" s="16"/>
      <c r="AK7" s="46"/>
      <c r="AL7" s="18"/>
      <c r="AM7" s="28"/>
      <c r="AO7" s="286">
        <v>11000</v>
      </c>
      <c r="AP7" s="160">
        <f>AO7/15</f>
        <v>733.33333333333337</v>
      </c>
      <c r="AQ7" s="298">
        <v>105.22</v>
      </c>
      <c r="AR7" s="304">
        <v>684.87</v>
      </c>
      <c r="AS7" s="306">
        <f t="shared" ref="AS7:AS20" si="0">AP7*AM7</f>
        <v>0</v>
      </c>
      <c r="AT7" s="145">
        <f>AQ7+AR7+AS7</f>
        <v>790.09</v>
      </c>
      <c r="AU7" s="309">
        <f>+AO7-AR7-AT7</f>
        <v>9525.0399999999991</v>
      </c>
      <c r="AV7" s="313">
        <f>1500*1</f>
        <v>1500</v>
      </c>
      <c r="AW7" s="311">
        <v>250</v>
      </c>
      <c r="AX7" s="295">
        <f>+AU7+AV7</f>
        <v>11025.039999999999</v>
      </c>
      <c r="AY7" s="285" t="s">
        <v>219</v>
      </c>
    </row>
    <row r="8" spans="1:51" ht="15" customHeight="1" x14ac:dyDescent="0.25">
      <c r="A8" s="52" t="s">
        <v>8</v>
      </c>
      <c r="B8" s="53">
        <v>7</v>
      </c>
      <c r="C8" s="224">
        <v>43836</v>
      </c>
      <c r="D8" s="54" t="s">
        <v>9</v>
      </c>
      <c r="E8" s="77" t="s">
        <v>186</v>
      </c>
      <c r="F8" s="426" t="s">
        <v>11</v>
      </c>
      <c r="G8" s="420"/>
      <c r="H8" s="260">
        <v>0.33212962962962961</v>
      </c>
      <c r="I8" s="261">
        <v>0.75</v>
      </c>
      <c r="J8" s="263">
        <v>0.3354861111111111</v>
      </c>
      <c r="K8" s="261">
        <v>0.98421296296296301</v>
      </c>
      <c r="L8" s="237">
        <v>0.31577546296296294</v>
      </c>
      <c r="M8" s="264">
        <v>0.85908564814814814</v>
      </c>
      <c r="N8" s="239">
        <v>0.33527777777777779</v>
      </c>
      <c r="O8" s="240">
        <v>0.94526620370370373</v>
      </c>
      <c r="P8" s="266">
        <v>0.33782407407407405</v>
      </c>
      <c r="Q8" s="244" t="s">
        <v>220</v>
      </c>
      <c r="R8" s="266">
        <v>0.34113425925925928</v>
      </c>
      <c r="S8" s="240">
        <v>0.80552083333333335</v>
      </c>
      <c r="T8" s="513" t="s">
        <v>210</v>
      </c>
      <c r="U8" s="514"/>
      <c r="V8" s="519" t="s">
        <v>211</v>
      </c>
      <c r="W8" s="520"/>
      <c r="X8" s="266">
        <v>0.32461805555555556</v>
      </c>
      <c r="Y8" s="236">
        <v>0.93769675925925922</v>
      </c>
      <c r="Z8" s="317">
        <v>0.28450231481481481</v>
      </c>
      <c r="AA8" s="25">
        <v>0.99839120370370371</v>
      </c>
      <c r="AB8" s="24">
        <v>0.27526620370370369</v>
      </c>
      <c r="AC8" s="47"/>
      <c r="AD8" s="24"/>
      <c r="AE8" s="47"/>
      <c r="AF8" s="45"/>
      <c r="AG8" s="47"/>
      <c r="AH8" s="51"/>
      <c r="AI8" s="84"/>
      <c r="AJ8" s="24"/>
      <c r="AK8" s="47"/>
      <c r="AL8" s="34"/>
      <c r="AM8" s="163"/>
      <c r="AO8" s="114">
        <v>11072.1</v>
      </c>
      <c r="AP8" s="198">
        <f>AO8/15</f>
        <v>738.14</v>
      </c>
      <c r="AQ8" s="299">
        <v>105.22</v>
      </c>
      <c r="AR8" s="143">
        <v>0</v>
      </c>
      <c r="AS8" s="307">
        <f t="shared" si="0"/>
        <v>0</v>
      </c>
      <c r="AT8" s="117">
        <f>AQ8+AR8+AS8</f>
        <v>105.22</v>
      </c>
      <c r="AU8" s="310">
        <f>+AO8-AR8-AT8</f>
        <v>10966.880000000001</v>
      </c>
      <c r="AV8" s="209">
        <f>2500+1427.9+2350</f>
        <v>6277.9</v>
      </c>
      <c r="AW8" s="119">
        <v>0</v>
      </c>
      <c r="AX8" s="296">
        <f t="shared" ref="AX8:AX20" si="1">+AU8+AV8</f>
        <v>17244.78</v>
      </c>
      <c r="AY8" s="284" t="s">
        <v>207</v>
      </c>
    </row>
    <row r="9" spans="1:51" ht="15" customHeight="1" x14ac:dyDescent="0.25">
      <c r="A9" s="21" t="s">
        <v>14</v>
      </c>
      <c r="B9" s="22">
        <v>22</v>
      </c>
      <c r="C9" s="225">
        <v>44105</v>
      </c>
      <c r="D9" s="23" t="s">
        <v>15</v>
      </c>
      <c r="E9" s="77" t="s">
        <v>187</v>
      </c>
      <c r="F9" s="426"/>
      <c r="G9" s="420"/>
      <c r="H9" s="507" t="s">
        <v>40</v>
      </c>
      <c r="I9" s="508"/>
      <c r="J9" s="263">
        <v>0.36581018518518521</v>
      </c>
      <c r="K9" s="261">
        <v>0.75031250000000005</v>
      </c>
      <c r="L9" s="237">
        <v>0.38252314814814814</v>
      </c>
      <c r="M9" s="264">
        <v>0.75003472222222223</v>
      </c>
      <c r="N9" s="239">
        <v>0.38166666666666665</v>
      </c>
      <c r="O9" s="240">
        <v>0.75033564814814813</v>
      </c>
      <c r="P9" s="266">
        <v>0.38108796296296299</v>
      </c>
      <c r="Q9" s="244" t="s">
        <v>233</v>
      </c>
      <c r="R9" s="266">
        <v>0.37795138888888891</v>
      </c>
      <c r="S9" s="240">
        <v>0.54202546296296295</v>
      </c>
      <c r="T9" s="515"/>
      <c r="U9" s="491"/>
      <c r="V9" s="266">
        <v>0.37916666666666665</v>
      </c>
      <c r="W9" s="240">
        <v>0.75078703703703709</v>
      </c>
      <c r="X9" s="266">
        <v>0.37240740740740741</v>
      </c>
      <c r="Y9" s="236">
        <v>0.7497800925925926</v>
      </c>
      <c r="Z9" s="317">
        <v>0.37777777777777777</v>
      </c>
      <c r="AA9" s="25">
        <v>0.75006944444444446</v>
      </c>
      <c r="AB9" s="51">
        <v>0.3972222222222222</v>
      </c>
      <c r="AC9" s="47"/>
      <c r="AD9" s="24"/>
      <c r="AE9" s="47"/>
      <c r="AF9" s="45"/>
      <c r="AG9" s="47"/>
      <c r="AH9" s="51"/>
      <c r="AI9" s="84"/>
      <c r="AJ9" s="24"/>
      <c r="AK9" s="47"/>
      <c r="AL9" s="26">
        <v>1</v>
      </c>
      <c r="AM9" s="28">
        <v>1</v>
      </c>
      <c r="AO9" s="114">
        <v>9000</v>
      </c>
      <c r="AP9" s="198">
        <f t="shared" ref="AP9:AP18" si="2">AO9/15</f>
        <v>600</v>
      </c>
      <c r="AQ9" s="299">
        <v>93.82</v>
      </c>
      <c r="AR9" s="143">
        <v>0</v>
      </c>
      <c r="AS9" s="307">
        <f t="shared" si="0"/>
        <v>600</v>
      </c>
      <c r="AT9" s="117">
        <f t="shared" ref="AT9:AT18" si="3">AQ9+AR9+AS9</f>
        <v>693.81999999999994</v>
      </c>
      <c r="AU9" s="310">
        <f t="shared" ref="AU9:AU18" si="4">+AO9-AR9-AT9</f>
        <v>8306.18</v>
      </c>
      <c r="AV9" s="121"/>
      <c r="AW9" s="312">
        <f>1350+200</f>
        <v>1550</v>
      </c>
      <c r="AX9" s="296">
        <f t="shared" si="1"/>
        <v>8306.18</v>
      </c>
      <c r="AY9" s="280" t="s">
        <v>234</v>
      </c>
    </row>
    <row r="10" spans="1:51" s="32" customFormat="1" ht="15" customHeight="1" x14ac:dyDescent="0.25">
      <c r="A10" s="21" t="s">
        <v>8</v>
      </c>
      <c r="B10" s="29">
        <v>50</v>
      </c>
      <c r="C10" s="226">
        <v>44473</v>
      </c>
      <c r="D10" s="30" t="s">
        <v>16</v>
      </c>
      <c r="E10" s="77" t="s">
        <v>186</v>
      </c>
      <c r="F10" s="164">
        <v>0.23891203703703703</v>
      </c>
      <c r="G10" s="165">
        <v>0.96488425925925925</v>
      </c>
      <c r="H10" s="260">
        <v>0.23582175925925927</v>
      </c>
      <c r="I10" s="261">
        <v>0.97693287037037035</v>
      </c>
      <c r="J10" s="263">
        <v>0.2388888888888889</v>
      </c>
      <c r="K10" s="261">
        <v>0.96072916666666663</v>
      </c>
      <c r="L10" s="237">
        <v>0.23444444444444446</v>
      </c>
      <c r="M10" s="264">
        <v>0.9642708333333333</v>
      </c>
      <c r="N10" s="239">
        <v>0.23754629629629628</v>
      </c>
      <c r="O10" s="244"/>
      <c r="P10" s="266">
        <v>0.94743055555555555</v>
      </c>
      <c r="Q10" s="244" t="s">
        <v>220</v>
      </c>
      <c r="R10" s="266">
        <v>0.2606134259259259</v>
      </c>
      <c r="S10" s="240">
        <v>0.96086805555555554</v>
      </c>
      <c r="T10" s="267">
        <v>0.23502314814814815</v>
      </c>
      <c r="U10" s="276">
        <v>0.96488425925925925</v>
      </c>
      <c r="V10" s="266">
        <v>0.23960648148148148</v>
      </c>
      <c r="W10" s="240">
        <v>0.95505787037037038</v>
      </c>
      <c r="X10" s="266">
        <v>0.24131944444444445</v>
      </c>
      <c r="Y10" s="236">
        <v>0.96131944444444439</v>
      </c>
      <c r="Z10" s="317">
        <v>0.2429398148148148</v>
      </c>
      <c r="AA10" s="25">
        <v>0.97681712962962963</v>
      </c>
      <c r="AB10" s="24">
        <v>0.2406712962962963</v>
      </c>
      <c r="AC10" s="47"/>
      <c r="AD10" s="24"/>
      <c r="AE10" s="47"/>
      <c r="AF10" s="45"/>
      <c r="AG10" s="47"/>
      <c r="AH10" s="51"/>
      <c r="AI10" s="84"/>
      <c r="AJ10" s="24"/>
      <c r="AK10" s="47"/>
      <c r="AL10" s="26"/>
      <c r="AM10" s="28"/>
      <c r="AO10" s="114">
        <v>6500</v>
      </c>
      <c r="AP10" s="198">
        <f t="shared" si="2"/>
        <v>433.33333333333331</v>
      </c>
      <c r="AQ10" s="300">
        <v>0</v>
      </c>
      <c r="AR10" s="143">
        <v>0</v>
      </c>
      <c r="AS10" s="307">
        <f t="shared" si="0"/>
        <v>0</v>
      </c>
      <c r="AT10" s="117">
        <f t="shared" si="3"/>
        <v>0</v>
      </c>
      <c r="AU10" s="310">
        <f t="shared" si="4"/>
        <v>6500</v>
      </c>
      <c r="AV10" s="209">
        <f>2500+2500+1733.32</f>
        <v>6733.32</v>
      </c>
      <c r="AW10" s="119">
        <v>0</v>
      </c>
      <c r="AX10" s="296">
        <f>+AU10+AV10</f>
        <v>13233.32</v>
      </c>
      <c r="AY10" s="281" t="s">
        <v>222</v>
      </c>
    </row>
    <row r="11" spans="1:51" ht="15" customHeight="1" x14ac:dyDescent="0.25">
      <c r="A11" s="21" t="s">
        <v>17</v>
      </c>
      <c r="B11" s="22">
        <v>47</v>
      </c>
      <c r="C11" s="225">
        <v>44585</v>
      </c>
      <c r="D11" s="23" t="s">
        <v>18</v>
      </c>
      <c r="E11" s="77" t="s">
        <v>187</v>
      </c>
      <c r="F11" s="426" t="s">
        <v>11</v>
      </c>
      <c r="G11" s="420"/>
      <c r="H11" s="260">
        <v>0.23582175925925927</v>
      </c>
      <c r="I11" s="261">
        <v>0.77156250000000004</v>
      </c>
      <c r="J11" s="263">
        <v>0.35136574074074073</v>
      </c>
      <c r="K11" s="261">
        <v>0.8288888888888889</v>
      </c>
      <c r="L11" s="237">
        <v>0.3422337962962963</v>
      </c>
      <c r="M11" s="264">
        <v>0.80502314814814813</v>
      </c>
      <c r="N11" s="239">
        <v>0.33828703703703705</v>
      </c>
      <c r="O11" s="240">
        <v>0.80268518518518517</v>
      </c>
      <c r="P11" s="266">
        <v>0.34059027777777778</v>
      </c>
      <c r="Q11" s="240">
        <v>0.82195601851851852</v>
      </c>
      <c r="R11" s="266">
        <v>0.3778009259259259</v>
      </c>
      <c r="S11" s="240">
        <v>0.59818287037037032</v>
      </c>
      <c r="T11" s="513" t="s">
        <v>210</v>
      </c>
      <c r="U11" s="514"/>
      <c r="V11" s="266">
        <v>0.37547453703703704</v>
      </c>
      <c r="W11" s="240">
        <v>0.7711689814814815</v>
      </c>
      <c r="X11" s="266">
        <v>0.34072916666666669</v>
      </c>
      <c r="Y11" s="236">
        <v>0.83833333333333337</v>
      </c>
      <c r="Z11" s="317">
        <v>0.37930555555555556</v>
      </c>
      <c r="AA11" s="25">
        <v>0.81221064814814814</v>
      </c>
      <c r="AB11" s="24">
        <v>0.35756944444444444</v>
      </c>
      <c r="AC11" s="47"/>
      <c r="AD11" s="24"/>
      <c r="AE11" s="47"/>
      <c r="AF11" s="45"/>
      <c r="AG11" s="47"/>
      <c r="AH11" s="51"/>
      <c r="AI11" s="84"/>
      <c r="AJ11" s="24"/>
      <c r="AK11" s="47"/>
      <c r="AL11" s="26"/>
      <c r="AM11" s="28"/>
      <c r="AO11" s="114">
        <v>10000</v>
      </c>
      <c r="AP11" s="198">
        <f t="shared" si="2"/>
        <v>666.66666666666663</v>
      </c>
      <c r="AQ11" s="299">
        <v>104.95</v>
      </c>
      <c r="AR11" s="116">
        <v>885.02</v>
      </c>
      <c r="AS11" s="307">
        <f t="shared" si="0"/>
        <v>0</v>
      </c>
      <c r="AT11" s="117">
        <f t="shared" si="3"/>
        <v>989.97</v>
      </c>
      <c r="AU11" s="310">
        <f t="shared" si="4"/>
        <v>8125.0099999999993</v>
      </c>
      <c r="AV11" s="209">
        <v>2000</v>
      </c>
      <c r="AW11" s="119">
        <v>0</v>
      </c>
      <c r="AX11" s="296">
        <f t="shared" si="1"/>
        <v>10125.009999999998</v>
      </c>
      <c r="AY11" s="281" t="s">
        <v>231</v>
      </c>
    </row>
    <row r="12" spans="1:51" ht="15.75" customHeight="1" x14ac:dyDescent="0.25">
      <c r="A12" s="21" t="s">
        <v>8</v>
      </c>
      <c r="B12" s="22">
        <v>170</v>
      </c>
      <c r="C12" s="225">
        <v>44008</v>
      </c>
      <c r="D12" s="23" t="s">
        <v>19</v>
      </c>
      <c r="E12" s="77" t="s">
        <v>186</v>
      </c>
      <c r="F12" s="426"/>
      <c r="G12" s="420"/>
      <c r="H12" s="260">
        <v>0.26908564814814817</v>
      </c>
      <c r="I12" s="261">
        <v>0.75</v>
      </c>
      <c r="J12" s="263">
        <v>0.32524305555555555</v>
      </c>
      <c r="K12" s="261">
        <v>0.75936342592592587</v>
      </c>
      <c r="L12" s="237">
        <v>0.31589120370370372</v>
      </c>
      <c r="M12" s="264">
        <v>0.75013888888888891</v>
      </c>
      <c r="N12" s="239">
        <v>0.26791666666666669</v>
      </c>
      <c r="O12" s="244"/>
      <c r="P12" s="266">
        <v>0.31645833333333334</v>
      </c>
      <c r="Q12" s="244" t="s">
        <v>220</v>
      </c>
      <c r="R12" s="266">
        <v>0.31805555555555554</v>
      </c>
      <c r="S12" s="244"/>
      <c r="T12" s="516"/>
      <c r="U12" s="489"/>
      <c r="V12" s="519" t="s">
        <v>211</v>
      </c>
      <c r="W12" s="520"/>
      <c r="X12" s="266">
        <v>0.28780092592592593</v>
      </c>
      <c r="Y12" s="243"/>
      <c r="Z12" s="317">
        <v>0.30429398148148146</v>
      </c>
      <c r="AA12" s="25">
        <v>0.79166666666666663</v>
      </c>
      <c r="AB12" s="24">
        <v>0.28859953703703706</v>
      </c>
      <c r="AC12" s="47"/>
      <c r="AD12" s="24"/>
      <c r="AE12" s="47"/>
      <c r="AF12" s="45"/>
      <c r="AG12" s="47"/>
      <c r="AH12" s="51"/>
      <c r="AI12" s="84"/>
      <c r="AJ12" s="24"/>
      <c r="AK12" s="47"/>
      <c r="AL12" s="26"/>
      <c r="AM12" s="28"/>
      <c r="AO12" s="114">
        <v>8000</v>
      </c>
      <c r="AP12" s="198">
        <f t="shared" si="2"/>
        <v>533.33333333333337</v>
      </c>
      <c r="AQ12" s="299">
        <v>0</v>
      </c>
      <c r="AR12" s="143">
        <v>0</v>
      </c>
      <c r="AS12" s="307">
        <f t="shared" si="0"/>
        <v>0</v>
      </c>
      <c r="AT12" s="117">
        <f t="shared" si="3"/>
        <v>0</v>
      </c>
      <c r="AU12" s="310">
        <f t="shared" si="4"/>
        <v>8000</v>
      </c>
      <c r="AV12" s="209">
        <f>1000+2500+3050</f>
        <v>6550</v>
      </c>
      <c r="AW12" s="119">
        <v>0</v>
      </c>
      <c r="AX12" s="296">
        <f t="shared" si="1"/>
        <v>14550</v>
      </c>
      <c r="AY12" s="281" t="s">
        <v>221</v>
      </c>
    </row>
    <row r="13" spans="1:51" ht="15" customHeight="1" x14ac:dyDescent="0.25">
      <c r="A13" s="21" t="s">
        <v>14</v>
      </c>
      <c r="B13" s="22">
        <v>125</v>
      </c>
      <c r="C13" s="225">
        <v>45209</v>
      </c>
      <c r="D13" s="23" t="s">
        <v>20</v>
      </c>
      <c r="E13" s="77" t="s">
        <v>187</v>
      </c>
      <c r="F13" s="426"/>
      <c r="G13" s="420"/>
      <c r="H13" s="260">
        <v>0.375</v>
      </c>
      <c r="I13" s="261">
        <v>0.75</v>
      </c>
      <c r="J13" s="525" t="s">
        <v>39</v>
      </c>
      <c r="K13" s="526"/>
      <c r="L13" s="237">
        <v>0.34243055555555557</v>
      </c>
      <c r="M13" s="264">
        <v>0.75675925925925924</v>
      </c>
      <c r="N13" s="239">
        <v>0.37685185185185183</v>
      </c>
      <c r="O13" s="240">
        <v>0.79842592592592587</v>
      </c>
      <c r="P13" s="266">
        <v>0.38120370370370371</v>
      </c>
      <c r="Q13" s="240">
        <v>0.75415509259259261</v>
      </c>
      <c r="R13" s="266">
        <v>0.38557870370370373</v>
      </c>
      <c r="S13" s="240">
        <v>0.56358796296296299</v>
      </c>
      <c r="T13" s="516"/>
      <c r="U13" s="489"/>
      <c r="V13" s="266">
        <v>0.38009259259259259</v>
      </c>
      <c r="W13" s="240">
        <v>0.88728009259259255</v>
      </c>
      <c r="X13" s="266">
        <v>0.76793981481481477</v>
      </c>
      <c r="Y13" s="243"/>
      <c r="Z13" s="24"/>
      <c r="AA13" s="25">
        <v>0.80076388888888894</v>
      </c>
      <c r="AB13" s="24">
        <v>0.38124999999999998</v>
      </c>
      <c r="AC13" s="47"/>
      <c r="AD13" s="24"/>
      <c r="AE13" s="47"/>
      <c r="AF13" s="45"/>
      <c r="AG13" s="47"/>
      <c r="AH13" s="51"/>
      <c r="AI13" s="84"/>
      <c r="AJ13" s="24"/>
      <c r="AK13" s="47"/>
      <c r="AL13" s="26"/>
      <c r="AM13" s="28"/>
      <c r="AO13" s="114">
        <v>7500</v>
      </c>
      <c r="AP13" s="198">
        <f t="shared" si="2"/>
        <v>500</v>
      </c>
      <c r="AQ13" s="299">
        <v>0</v>
      </c>
      <c r="AR13" s="143">
        <v>0</v>
      </c>
      <c r="AS13" s="307">
        <f t="shared" si="0"/>
        <v>0</v>
      </c>
      <c r="AT13" s="117">
        <f t="shared" si="3"/>
        <v>0</v>
      </c>
      <c r="AU13" s="310">
        <f t="shared" si="4"/>
        <v>7500</v>
      </c>
      <c r="AV13" s="121"/>
      <c r="AW13" s="119">
        <v>0</v>
      </c>
      <c r="AX13" s="296">
        <f t="shared" si="1"/>
        <v>7500</v>
      </c>
      <c r="AY13" s="171"/>
    </row>
    <row r="14" spans="1:51" ht="15" customHeight="1" x14ac:dyDescent="0.25">
      <c r="A14" s="21" t="s">
        <v>17</v>
      </c>
      <c r="B14" s="22">
        <v>142</v>
      </c>
      <c r="C14" s="225">
        <v>45408</v>
      </c>
      <c r="D14" s="23" t="s">
        <v>21</v>
      </c>
      <c r="E14" s="77" t="s">
        <v>187</v>
      </c>
      <c r="F14" s="426"/>
      <c r="G14" s="420"/>
      <c r="H14" s="260">
        <v>0.375</v>
      </c>
      <c r="I14" s="261">
        <v>0.75093750000000004</v>
      </c>
      <c r="J14" s="263">
        <v>0.3639236111111111</v>
      </c>
      <c r="K14" s="261">
        <v>0.75006944444444446</v>
      </c>
      <c r="L14" s="237">
        <v>0.35734953703703703</v>
      </c>
      <c r="M14" s="264">
        <v>0.75013888888888891</v>
      </c>
      <c r="N14" s="239">
        <v>0.35956018518518518</v>
      </c>
      <c r="O14" s="240">
        <v>0.75239583333333337</v>
      </c>
      <c r="P14" s="266">
        <v>0.36310185185185184</v>
      </c>
      <c r="Q14" s="240">
        <v>0.75143518518518515</v>
      </c>
      <c r="R14" s="266">
        <v>0.34979166666666667</v>
      </c>
      <c r="S14" s="240">
        <v>0.55509259259259258</v>
      </c>
      <c r="T14" s="516"/>
      <c r="U14" s="489"/>
      <c r="V14" s="266">
        <v>0.35442129629629632</v>
      </c>
      <c r="W14" s="240">
        <v>0.75539351851851855</v>
      </c>
      <c r="X14" s="266">
        <v>0.3253240740740741</v>
      </c>
      <c r="Y14" s="236">
        <v>0.75146990740740738</v>
      </c>
      <c r="Z14" s="317">
        <v>0.37965277777777778</v>
      </c>
      <c r="AA14" s="25">
        <v>0.75181712962962965</v>
      </c>
      <c r="AB14" s="24">
        <v>0.36167824074074073</v>
      </c>
      <c r="AC14" s="47"/>
      <c r="AD14" s="24"/>
      <c r="AE14" s="47"/>
      <c r="AF14" s="45"/>
      <c r="AG14" s="47"/>
      <c r="AH14" s="51"/>
      <c r="AI14" s="84"/>
      <c r="AJ14" s="24"/>
      <c r="AK14" s="47"/>
      <c r="AL14" s="26"/>
      <c r="AM14" s="28"/>
      <c r="AO14" s="114">
        <v>10000</v>
      </c>
      <c r="AP14" s="198">
        <f t="shared" si="2"/>
        <v>666.66666666666663</v>
      </c>
      <c r="AQ14" s="299">
        <v>0</v>
      </c>
      <c r="AR14" s="143">
        <v>0</v>
      </c>
      <c r="AS14" s="307">
        <f t="shared" si="0"/>
        <v>0</v>
      </c>
      <c r="AT14" s="117">
        <f t="shared" si="3"/>
        <v>0</v>
      </c>
      <c r="AU14" s="310">
        <f t="shared" si="4"/>
        <v>10000</v>
      </c>
      <c r="AV14" s="209">
        <v>2000</v>
      </c>
      <c r="AW14" s="119">
        <v>0</v>
      </c>
      <c r="AX14" s="296">
        <f t="shared" si="1"/>
        <v>12000</v>
      </c>
      <c r="AY14" s="281" t="s">
        <v>231</v>
      </c>
    </row>
    <row r="15" spans="1:51" ht="15.75" customHeight="1" x14ac:dyDescent="0.25">
      <c r="A15" s="21" t="s">
        <v>24</v>
      </c>
      <c r="B15" s="22">
        <v>159</v>
      </c>
      <c r="C15" s="225">
        <v>45547</v>
      </c>
      <c r="D15" s="23" t="s">
        <v>25</v>
      </c>
      <c r="E15" s="77" t="s">
        <v>187</v>
      </c>
      <c r="F15" s="426"/>
      <c r="G15" s="420"/>
      <c r="H15" s="260">
        <v>0.35940972222222223</v>
      </c>
      <c r="I15" s="261">
        <v>0.75743055555555561</v>
      </c>
      <c r="J15" s="263">
        <v>0.36961805555555555</v>
      </c>
      <c r="K15" s="261">
        <v>0.75197916666666664</v>
      </c>
      <c r="L15" s="237">
        <v>0.37920138888888888</v>
      </c>
      <c r="M15" s="264">
        <v>0.75054398148148149</v>
      </c>
      <c r="N15" s="239">
        <v>0.36736111111111114</v>
      </c>
      <c r="O15" s="240">
        <v>0.75103009259259257</v>
      </c>
      <c r="P15" s="266">
        <v>0.36651620370370369</v>
      </c>
      <c r="Q15" s="240">
        <v>0.75265046296296301</v>
      </c>
      <c r="R15" s="266">
        <v>0.36344907407407406</v>
      </c>
      <c r="S15" s="240">
        <v>0.54174768518518523</v>
      </c>
      <c r="T15" s="515"/>
      <c r="U15" s="491"/>
      <c r="V15" s="266">
        <v>0.38049768518518517</v>
      </c>
      <c r="W15" s="240">
        <v>0.75559027777777776</v>
      </c>
      <c r="X15" s="266">
        <v>0.37892361111111111</v>
      </c>
      <c r="Y15" s="236">
        <v>0.7519675925925926</v>
      </c>
      <c r="Z15" s="317">
        <v>0.38037037037037036</v>
      </c>
      <c r="AA15" s="25">
        <v>0.66666666666666663</v>
      </c>
      <c r="AB15" s="24">
        <v>0.38124999999999998</v>
      </c>
      <c r="AC15" s="47"/>
      <c r="AD15" s="24"/>
      <c r="AE15" s="47"/>
      <c r="AF15" s="45"/>
      <c r="AG15" s="47"/>
      <c r="AH15" s="51"/>
      <c r="AI15" s="84"/>
      <c r="AJ15" s="24"/>
      <c r="AK15" s="47"/>
      <c r="AL15" s="26"/>
      <c r="AM15" s="28"/>
      <c r="AO15" s="114">
        <v>6000</v>
      </c>
      <c r="AP15" s="198">
        <f t="shared" si="2"/>
        <v>400</v>
      </c>
      <c r="AQ15" s="299">
        <v>0</v>
      </c>
      <c r="AR15" s="143">
        <v>0</v>
      </c>
      <c r="AS15" s="307">
        <f t="shared" si="0"/>
        <v>0</v>
      </c>
      <c r="AT15" s="117">
        <f t="shared" si="3"/>
        <v>0</v>
      </c>
      <c r="AU15" s="310">
        <f t="shared" si="4"/>
        <v>6000</v>
      </c>
      <c r="AV15" s="121"/>
      <c r="AW15" s="119">
        <v>0</v>
      </c>
      <c r="AX15" s="296">
        <f t="shared" si="1"/>
        <v>6000</v>
      </c>
      <c r="AY15" s="171"/>
    </row>
    <row r="16" spans="1:51" ht="15.75" customHeight="1" x14ac:dyDescent="0.25">
      <c r="A16" s="21" t="s">
        <v>26</v>
      </c>
      <c r="B16" s="22">
        <v>52</v>
      </c>
      <c r="C16" s="225">
        <v>45601</v>
      </c>
      <c r="D16" s="23" t="s">
        <v>27</v>
      </c>
      <c r="E16" s="77" t="s">
        <v>186</v>
      </c>
      <c r="F16" s="164">
        <v>0.25158564814814816</v>
      </c>
      <c r="G16" s="165">
        <v>0.68562500000000004</v>
      </c>
      <c r="H16" s="260">
        <v>0.2560763888888889</v>
      </c>
      <c r="I16" s="261">
        <v>0.75086805555555558</v>
      </c>
      <c r="J16" s="263">
        <v>0.34078703703703705</v>
      </c>
      <c r="K16" s="261">
        <v>0.75121527777777775</v>
      </c>
      <c r="L16" s="256">
        <v>0.26250000000000001</v>
      </c>
      <c r="M16" s="264">
        <v>0.81587962962962968</v>
      </c>
      <c r="N16" s="269">
        <v>0.34224537037037039</v>
      </c>
      <c r="O16" s="240">
        <v>0.79340277777777779</v>
      </c>
      <c r="P16" s="267">
        <v>0.34203703703703703</v>
      </c>
      <c r="Q16" s="240">
        <v>0.75453703703703701</v>
      </c>
      <c r="R16" s="266">
        <v>0.33870370370370373</v>
      </c>
      <c r="S16" s="240">
        <v>0.54268518518518516</v>
      </c>
      <c r="T16" s="267">
        <v>0.25783564814814813</v>
      </c>
      <c r="U16" s="68"/>
      <c r="V16" s="266">
        <v>0.2550115740740741</v>
      </c>
      <c r="W16" s="244"/>
      <c r="X16" s="266">
        <v>0.33457175925925925</v>
      </c>
      <c r="Y16" s="236">
        <v>0.7550810185185185</v>
      </c>
      <c r="Z16" s="317">
        <v>0.3364699074074074</v>
      </c>
      <c r="AA16" s="25">
        <v>0.79119212962962959</v>
      </c>
      <c r="AB16" s="24">
        <v>0.27512731481481484</v>
      </c>
      <c r="AC16" s="47"/>
      <c r="AD16" s="24"/>
      <c r="AE16" s="47"/>
      <c r="AF16" s="45"/>
      <c r="AG16" s="47"/>
      <c r="AH16" s="51"/>
      <c r="AI16" s="84"/>
      <c r="AJ16" s="24"/>
      <c r="AK16" s="47"/>
      <c r="AL16" s="26">
        <v>3</v>
      </c>
      <c r="AM16" s="28">
        <v>1</v>
      </c>
      <c r="AO16" s="114">
        <v>9000</v>
      </c>
      <c r="AP16" s="198">
        <f t="shared" si="2"/>
        <v>600</v>
      </c>
      <c r="AQ16" s="299">
        <v>0</v>
      </c>
      <c r="AR16" s="116">
        <v>632.67999999999995</v>
      </c>
      <c r="AS16" s="307">
        <f t="shared" si="0"/>
        <v>600</v>
      </c>
      <c r="AT16" s="117">
        <f t="shared" si="3"/>
        <v>1232.6799999999998</v>
      </c>
      <c r="AU16" s="310">
        <f t="shared" si="4"/>
        <v>7134.6399999999994</v>
      </c>
      <c r="AV16" s="209">
        <f>1500*2</f>
        <v>3000</v>
      </c>
      <c r="AW16" s="312">
        <v>2000</v>
      </c>
      <c r="AX16" s="296">
        <f t="shared" si="1"/>
        <v>10134.64</v>
      </c>
      <c r="AY16" s="282" t="s">
        <v>213</v>
      </c>
    </row>
    <row r="17" spans="1:51" ht="15.75" customHeight="1" x14ac:dyDescent="0.25">
      <c r="A17" s="52" t="s">
        <v>26</v>
      </c>
      <c r="B17" s="53">
        <v>177</v>
      </c>
      <c r="C17" s="224">
        <v>45680</v>
      </c>
      <c r="D17" s="54" t="s">
        <v>41</v>
      </c>
      <c r="E17" s="190" t="s">
        <v>189</v>
      </c>
      <c r="F17" s="164">
        <v>0.33223379629629629</v>
      </c>
      <c r="G17" s="165">
        <v>0.68562500000000004</v>
      </c>
      <c r="H17" s="260">
        <v>0.29018518518518521</v>
      </c>
      <c r="I17" s="261">
        <v>0.72092592592592597</v>
      </c>
      <c r="J17" s="263">
        <v>0.28561342592592592</v>
      </c>
      <c r="K17" s="261">
        <v>0.71592592592592597</v>
      </c>
      <c r="L17" s="237">
        <v>0.24159722222222221</v>
      </c>
      <c r="M17" s="264">
        <v>0.74049768518518522</v>
      </c>
      <c r="N17" s="239">
        <v>0.29037037037037039</v>
      </c>
      <c r="O17" s="240">
        <v>0.73929398148148151</v>
      </c>
      <c r="P17" s="266">
        <v>0.24631944444444445</v>
      </c>
      <c r="Q17" s="240">
        <v>0.71942129629629625</v>
      </c>
      <c r="R17" s="266">
        <v>0.2679050925925926</v>
      </c>
      <c r="S17" s="244"/>
      <c r="T17" s="267">
        <v>0.29266203703703703</v>
      </c>
      <c r="U17" s="68"/>
      <c r="V17" s="266">
        <v>0.29048611111111111</v>
      </c>
      <c r="W17" s="240">
        <v>0.8928356481481482</v>
      </c>
      <c r="X17" s="266">
        <v>0.29297453703703702</v>
      </c>
      <c r="Y17" s="236">
        <v>0.74777777777777776</v>
      </c>
      <c r="Z17" s="317">
        <v>0.28267361111111111</v>
      </c>
      <c r="AA17" s="25">
        <v>0.78598379629629633</v>
      </c>
      <c r="AB17" s="24">
        <v>0.2747222222222222</v>
      </c>
      <c r="AC17" s="47"/>
      <c r="AD17" s="24"/>
      <c r="AE17" s="47"/>
      <c r="AF17" s="45"/>
      <c r="AG17" s="47"/>
      <c r="AH17" s="51"/>
      <c r="AI17" s="84"/>
      <c r="AJ17" s="24"/>
      <c r="AK17" s="47"/>
      <c r="AL17" s="26"/>
      <c r="AM17" s="28"/>
      <c r="AO17" s="114">
        <v>9000</v>
      </c>
      <c r="AP17" s="198">
        <f t="shared" si="2"/>
        <v>600</v>
      </c>
      <c r="AQ17" s="299">
        <v>0</v>
      </c>
      <c r="AR17" s="143">
        <v>0</v>
      </c>
      <c r="AS17" s="307">
        <f t="shared" si="0"/>
        <v>0</v>
      </c>
      <c r="AT17" s="117">
        <f t="shared" si="3"/>
        <v>0</v>
      </c>
      <c r="AU17" s="310">
        <f t="shared" si="4"/>
        <v>9000</v>
      </c>
      <c r="AV17" s="209">
        <f>1500*2</f>
        <v>3000</v>
      </c>
      <c r="AW17" s="119">
        <v>0</v>
      </c>
      <c r="AX17" s="296">
        <f t="shared" si="1"/>
        <v>12000</v>
      </c>
      <c r="AY17" s="281" t="s">
        <v>212</v>
      </c>
    </row>
    <row r="18" spans="1:51" ht="15.75" customHeight="1" x14ac:dyDescent="0.25">
      <c r="A18" s="21" t="s">
        <v>8</v>
      </c>
      <c r="B18" s="22">
        <v>196</v>
      </c>
      <c r="C18" s="225">
        <v>45769</v>
      </c>
      <c r="D18" s="23" t="s">
        <v>106</v>
      </c>
      <c r="E18" s="77" t="s">
        <v>186</v>
      </c>
      <c r="F18" s="426" t="s">
        <v>11</v>
      </c>
      <c r="G18" s="420"/>
      <c r="H18" s="260">
        <v>0.30942129629629628</v>
      </c>
      <c r="I18" s="261">
        <v>0.8962268518518518</v>
      </c>
      <c r="J18" s="263">
        <v>0.30694444444444446</v>
      </c>
      <c r="K18" s="261">
        <v>0.80798611111111107</v>
      </c>
      <c r="L18" s="237">
        <v>0.32719907407407406</v>
      </c>
      <c r="M18" s="264">
        <v>0.85303240740740738</v>
      </c>
      <c r="N18" s="239">
        <v>0.32609953703703703</v>
      </c>
      <c r="O18" s="244"/>
      <c r="P18" s="266">
        <v>0.33255787037037038</v>
      </c>
      <c r="Q18" s="240">
        <v>0.89302083333333337</v>
      </c>
      <c r="R18" s="266">
        <v>0.32181712962962961</v>
      </c>
      <c r="S18" s="244"/>
      <c r="T18" s="513" t="s">
        <v>210</v>
      </c>
      <c r="U18" s="514"/>
      <c r="V18" s="266">
        <v>0.29782407407407407</v>
      </c>
      <c r="W18" s="244"/>
      <c r="X18" s="266">
        <v>8.6921296296296295E-3</v>
      </c>
      <c r="Y18" s="236">
        <v>0.33309027777777778</v>
      </c>
      <c r="Z18" s="317">
        <v>0.33008101851851851</v>
      </c>
      <c r="AA18" s="25">
        <v>0.75</v>
      </c>
      <c r="AB18" s="24">
        <v>0.33148148148148149</v>
      </c>
      <c r="AC18" s="47"/>
      <c r="AD18" s="24"/>
      <c r="AE18" s="47"/>
      <c r="AF18" s="45"/>
      <c r="AG18" s="47"/>
      <c r="AH18" s="51"/>
      <c r="AI18" s="84"/>
      <c r="AJ18" s="24"/>
      <c r="AK18" s="47"/>
      <c r="AL18" s="26"/>
      <c r="AM18" s="28"/>
      <c r="AO18" s="114">
        <v>8000</v>
      </c>
      <c r="AP18" s="198">
        <f t="shared" si="2"/>
        <v>533.33333333333337</v>
      </c>
      <c r="AQ18" s="299">
        <v>67.28</v>
      </c>
      <c r="AR18" s="143">
        <v>0</v>
      </c>
      <c r="AS18" s="307">
        <f t="shared" si="0"/>
        <v>0</v>
      </c>
      <c r="AT18" s="117">
        <f t="shared" si="3"/>
        <v>67.28</v>
      </c>
      <c r="AU18" s="310">
        <f t="shared" si="4"/>
        <v>7932.72</v>
      </c>
      <c r="AV18" s="209">
        <v>700</v>
      </c>
      <c r="AW18" s="119">
        <v>0</v>
      </c>
      <c r="AX18" s="296">
        <f t="shared" si="1"/>
        <v>8632.7200000000012</v>
      </c>
      <c r="AY18" s="281" t="s">
        <v>214</v>
      </c>
    </row>
    <row r="19" spans="1:51" ht="15.75" customHeight="1" x14ac:dyDescent="0.25">
      <c r="A19" s="21" t="s">
        <v>17</v>
      </c>
      <c r="B19" s="22">
        <v>194</v>
      </c>
      <c r="C19" s="225">
        <v>43831</v>
      </c>
      <c r="D19" s="23" t="s">
        <v>182</v>
      </c>
      <c r="E19" s="77" t="s">
        <v>186</v>
      </c>
      <c r="F19" s="426"/>
      <c r="G19" s="420"/>
      <c r="H19" s="260">
        <v>0.33223379629629629</v>
      </c>
      <c r="I19" s="261">
        <v>0.75</v>
      </c>
      <c r="J19" s="263">
        <v>0.33614583333333331</v>
      </c>
      <c r="K19" s="261">
        <v>0.75949074074074074</v>
      </c>
      <c r="L19" s="237">
        <v>0.33056712962962964</v>
      </c>
      <c r="M19" s="264">
        <v>0.85771990740740744</v>
      </c>
      <c r="N19" s="239">
        <v>0.33576388888888886</v>
      </c>
      <c r="O19" s="240">
        <v>0.81365740740740744</v>
      </c>
      <c r="P19" s="266">
        <v>0.33329861111111109</v>
      </c>
      <c r="Q19" s="240">
        <v>0.89307870370370368</v>
      </c>
      <c r="R19" s="266">
        <v>0.34099537037037037</v>
      </c>
      <c r="S19" s="240">
        <v>0.80517361111111108</v>
      </c>
      <c r="T19" s="516"/>
      <c r="U19" s="489"/>
      <c r="V19" s="266">
        <v>0.33875</v>
      </c>
      <c r="W19" s="240">
        <v>0.80668981481481483</v>
      </c>
      <c r="X19" s="266">
        <v>0.33556712962962965</v>
      </c>
      <c r="Y19" s="236">
        <v>0.83849537037037036</v>
      </c>
      <c r="Z19" s="317">
        <v>0.33712962962962961</v>
      </c>
      <c r="AA19" s="25">
        <v>0.84802083333333333</v>
      </c>
      <c r="AB19" s="24">
        <v>0.33273148148148146</v>
      </c>
      <c r="AC19" s="240"/>
      <c r="AD19" s="239"/>
      <c r="AE19" s="240"/>
      <c r="AF19" s="237"/>
      <c r="AG19" s="240"/>
      <c r="AH19" s="51"/>
      <c r="AI19" s="84"/>
      <c r="AJ19" s="24"/>
      <c r="AK19" s="47"/>
      <c r="AL19" s="26"/>
      <c r="AM19" s="28"/>
      <c r="AO19" s="114">
        <v>14081</v>
      </c>
      <c r="AP19" s="198">
        <f>AO19/15</f>
        <v>938.73333333333335</v>
      </c>
      <c r="AQ19" s="299">
        <v>0</v>
      </c>
      <c r="AR19" s="116">
        <v>581</v>
      </c>
      <c r="AS19" s="307">
        <f t="shared" si="0"/>
        <v>0</v>
      </c>
      <c r="AT19" s="117">
        <f>AQ19+AR19+AS19</f>
        <v>581</v>
      </c>
      <c r="AU19" s="310">
        <f>+AO19-AT19</f>
        <v>13500</v>
      </c>
      <c r="AV19" s="121"/>
      <c r="AW19" s="119">
        <v>0</v>
      </c>
      <c r="AX19" s="296">
        <f t="shared" si="1"/>
        <v>13500</v>
      </c>
      <c r="AY19" s="171"/>
    </row>
    <row r="20" spans="1:51" ht="15.75" customHeight="1" thickBot="1" x14ac:dyDescent="0.3">
      <c r="A20" s="288" t="s">
        <v>14</v>
      </c>
      <c r="B20" s="289">
        <v>4</v>
      </c>
      <c r="C20" s="290">
        <v>45813</v>
      </c>
      <c r="D20" s="291" t="s">
        <v>208</v>
      </c>
      <c r="E20" s="292" t="s">
        <v>187</v>
      </c>
      <c r="F20" s="509" t="s">
        <v>44</v>
      </c>
      <c r="G20" s="510"/>
      <c r="H20" s="511" t="s">
        <v>44</v>
      </c>
      <c r="I20" s="512"/>
      <c r="J20" s="509" t="s">
        <v>44</v>
      </c>
      <c r="K20" s="512"/>
      <c r="L20" s="238">
        <v>0.375</v>
      </c>
      <c r="M20" s="265">
        <v>0.75</v>
      </c>
      <c r="N20" s="241">
        <v>0.375</v>
      </c>
      <c r="O20" s="242">
        <v>0.75</v>
      </c>
      <c r="P20" s="272">
        <v>0.37657407407407406</v>
      </c>
      <c r="Q20" s="273">
        <v>0.75230324074074073</v>
      </c>
      <c r="R20" s="272">
        <v>0.35787037037037039</v>
      </c>
      <c r="S20" s="273">
        <v>0.57069444444444439</v>
      </c>
      <c r="T20" s="517"/>
      <c r="U20" s="518"/>
      <c r="V20" s="272">
        <v>0.3717361111111111</v>
      </c>
      <c r="W20" s="273">
        <v>0.75782407407407404</v>
      </c>
      <c r="X20" s="272">
        <v>0.37732638888888886</v>
      </c>
      <c r="Y20" s="316">
        <v>0.75596064814814812</v>
      </c>
      <c r="Z20" s="318">
        <v>0.38438657407407406</v>
      </c>
      <c r="AA20" s="49">
        <v>0.75571759259259264</v>
      </c>
      <c r="AB20" s="48">
        <v>0.3840277777777778</v>
      </c>
      <c r="AC20" s="242"/>
      <c r="AD20" s="241"/>
      <c r="AE20" s="242"/>
      <c r="AF20" s="277"/>
      <c r="AG20" s="273"/>
      <c r="AH20" s="278"/>
      <c r="AI20" s="279"/>
      <c r="AJ20" s="24"/>
      <c r="AK20" s="47"/>
      <c r="AL20" s="26"/>
      <c r="AM20" s="28">
        <v>3</v>
      </c>
      <c r="AO20" s="287">
        <v>7500</v>
      </c>
      <c r="AP20" s="162">
        <f>AO20/15</f>
        <v>500</v>
      </c>
      <c r="AQ20" s="301"/>
      <c r="AR20" s="305"/>
      <c r="AS20" s="308">
        <f t="shared" si="0"/>
        <v>1500</v>
      </c>
      <c r="AT20" s="117">
        <f>AQ20+AR20+AS20</f>
        <v>1500</v>
      </c>
      <c r="AU20" s="310">
        <f>+AO20-AT20</f>
        <v>6000</v>
      </c>
      <c r="AV20" s="314"/>
      <c r="AW20" s="119">
        <v>0</v>
      </c>
      <c r="AX20" s="297">
        <f t="shared" si="1"/>
        <v>6000</v>
      </c>
      <c r="AY20" s="283" t="s">
        <v>232</v>
      </c>
    </row>
    <row r="21" spans="1:51" ht="16.5" thickBot="1" x14ac:dyDescent="0.3">
      <c r="A21" s="503"/>
      <c r="B21" s="504"/>
      <c r="C21" s="504"/>
      <c r="D21" s="505"/>
      <c r="E21" s="506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O21" s="293">
        <f>SUM(AO7:AO20)</f>
        <v>126653.1</v>
      </c>
      <c r="AP21" s="294">
        <f t="shared" ref="AP21:AQ21" si="5">SUM(AP7:AP20)</f>
        <v>8443.5400000000009</v>
      </c>
      <c r="AQ21" s="302">
        <f t="shared" si="5"/>
        <v>476.49</v>
      </c>
      <c r="AR21" s="293">
        <f>SUM(AR7:AR20)</f>
        <v>2783.5699999999997</v>
      </c>
      <c r="AS21" s="303">
        <f>SUM(AS7:AS20)</f>
        <v>2700</v>
      </c>
      <c r="AT21" s="303">
        <f>SUM(AT7:AT20)</f>
        <v>5960.06</v>
      </c>
      <c r="AU21" s="303">
        <f t="shared" ref="AU21:AW21" si="6">SUM(AU7:AU20)</f>
        <v>118490.47</v>
      </c>
      <c r="AV21" s="303">
        <f t="shared" si="6"/>
        <v>31761.22</v>
      </c>
      <c r="AW21" s="303">
        <f t="shared" si="6"/>
        <v>3800</v>
      </c>
      <c r="AX21" s="254">
        <f>SUM(AX7:AX20)</f>
        <v>150251.69</v>
      </c>
      <c r="AY21" s="139"/>
    </row>
    <row r="22" spans="1:51" ht="15.75" thickBot="1" x14ac:dyDescent="0.3">
      <c r="A22" s="498" t="s">
        <v>29</v>
      </c>
      <c r="B22" s="499"/>
      <c r="C22" s="499"/>
      <c r="D22" s="500" t="s">
        <v>30</v>
      </c>
      <c r="E22" s="501"/>
      <c r="L22" s="227"/>
      <c r="P22" s="227"/>
      <c r="T22" s="227"/>
      <c r="Z22" s="227"/>
    </row>
    <row r="23" spans="1:51" hidden="1" x14ac:dyDescent="0.25">
      <c r="D23" s="69"/>
      <c r="E23" s="69"/>
      <c r="F23" s="69"/>
      <c r="G23" s="43"/>
      <c r="H23" s="27"/>
      <c r="I23" s="43"/>
      <c r="J23" s="43"/>
      <c r="L23" s="43"/>
      <c r="M23" s="43"/>
      <c r="N23" s="43"/>
      <c r="R23" s="43"/>
      <c r="S23" s="43"/>
      <c r="T23" s="43"/>
      <c r="U23" s="43"/>
      <c r="V23" s="104"/>
      <c r="X23" s="43"/>
      <c r="Y23" s="55"/>
      <c r="Z23" s="43"/>
      <c r="AA23" s="43"/>
      <c r="AB23" s="43"/>
    </row>
    <row r="24" spans="1:51" hidden="1" x14ac:dyDescent="0.25">
      <c r="D24" s="113"/>
      <c r="E24" s="113"/>
      <c r="H24" s="43"/>
      <c r="J24" s="43"/>
      <c r="L24" s="43"/>
      <c r="M24" s="43"/>
      <c r="N24" s="43"/>
      <c r="R24" s="43"/>
      <c r="T24" s="43"/>
      <c r="X24" s="43"/>
      <c r="Z24" s="43"/>
      <c r="AA24" s="43"/>
    </row>
    <row r="25" spans="1:51" hidden="1" x14ac:dyDescent="0.25">
      <c r="D25" s="232" t="s">
        <v>34</v>
      </c>
      <c r="E25" s="232" t="s">
        <v>33</v>
      </c>
      <c r="F25" s="232" t="s">
        <v>205</v>
      </c>
    </row>
    <row r="26" spans="1:51" hidden="1" x14ac:dyDescent="0.25">
      <c r="D26" s="229" t="s">
        <v>203</v>
      </c>
      <c r="E26" s="230">
        <v>45745</v>
      </c>
      <c r="F26" s="231">
        <v>0.16666666666666666</v>
      </c>
    </row>
    <row r="27" spans="1:51" hidden="1" x14ac:dyDescent="0.25">
      <c r="D27" s="229" t="s">
        <v>202</v>
      </c>
      <c r="E27" s="230">
        <v>45777</v>
      </c>
      <c r="F27" s="231">
        <v>0.10416666666666667</v>
      </c>
    </row>
    <row r="28" spans="1:51" hidden="1" x14ac:dyDescent="0.25">
      <c r="D28" s="229" t="s">
        <v>204</v>
      </c>
      <c r="E28" s="230">
        <v>45794</v>
      </c>
      <c r="F28" s="231">
        <v>6.25E-2</v>
      </c>
      <c r="Z28" s="43"/>
      <c r="AA28" s="43"/>
      <c r="AB28" s="43"/>
    </row>
    <row r="29" spans="1:51" hidden="1" x14ac:dyDescent="0.25">
      <c r="D29" s="229" t="s">
        <v>202</v>
      </c>
      <c r="E29" s="230">
        <v>45799</v>
      </c>
      <c r="F29" s="231">
        <v>4.1666666666666664E-2</v>
      </c>
      <c r="AB29" s="43"/>
    </row>
    <row r="30" spans="1:51" hidden="1" x14ac:dyDescent="0.25">
      <c r="D30" s="229" t="s">
        <v>202</v>
      </c>
      <c r="E30" s="230">
        <v>45801</v>
      </c>
      <c r="F30" s="231">
        <v>0.1875</v>
      </c>
    </row>
    <row r="31" spans="1:51" hidden="1" x14ac:dyDescent="0.25">
      <c r="D31" s="229" t="s">
        <v>202</v>
      </c>
      <c r="E31" s="230">
        <v>45803</v>
      </c>
      <c r="F31" s="231">
        <v>4.1666666666666664E-2</v>
      </c>
    </row>
    <row r="32" spans="1:51" hidden="1" x14ac:dyDescent="0.25">
      <c r="D32" s="229" t="s">
        <v>202</v>
      </c>
      <c r="E32" s="230">
        <v>45805</v>
      </c>
      <c r="F32" s="231">
        <v>4.1666666666666664E-2</v>
      </c>
    </row>
    <row r="33" spans="5:50" hidden="1" x14ac:dyDescent="0.25">
      <c r="E33" s="233" t="s">
        <v>137</v>
      </c>
      <c r="F33" s="231">
        <f>SUM(F26:F32)</f>
        <v>0.64583333333333326</v>
      </c>
    </row>
    <row r="37" spans="5:50" x14ac:dyDescent="0.25">
      <c r="AT37" s="43">
        <v>0.375</v>
      </c>
      <c r="AU37" s="43">
        <v>0.75</v>
      </c>
      <c r="AV37" s="43">
        <f>+AU37-AT37</f>
        <v>0.375</v>
      </c>
    </row>
    <row r="38" spans="5:50" x14ac:dyDescent="0.25">
      <c r="AV38">
        <f>600/9</f>
        <v>66.666666666666671</v>
      </c>
      <c r="AX38">
        <f>+AV38*3</f>
        <v>200</v>
      </c>
    </row>
    <row r="41" spans="5:50" x14ac:dyDescent="0.25">
      <c r="AT41" s="43">
        <v>0.63541666666666663</v>
      </c>
      <c r="AU41" s="43">
        <v>0.75</v>
      </c>
      <c r="AV41" s="43">
        <f>+AU41-AT41</f>
        <v>0.11458333333333337</v>
      </c>
    </row>
  </sheetData>
  <mergeCells count="53">
    <mergeCell ref="AO5:AO6"/>
    <mergeCell ref="AP5:AP6"/>
    <mergeCell ref="AQ5:AQ6"/>
    <mergeCell ref="AB5:AC5"/>
    <mergeCell ref="AD5:AE5"/>
    <mergeCell ref="AL5:AL6"/>
    <mergeCell ref="AM5:AM6"/>
    <mergeCell ref="AF5:AG5"/>
    <mergeCell ref="AY5:AY6"/>
    <mergeCell ref="AR5:AR6"/>
    <mergeCell ref="AS5:AS6"/>
    <mergeCell ref="AT5:AT6"/>
    <mergeCell ref="AU5:AU6"/>
    <mergeCell ref="AW5:AW6"/>
    <mergeCell ref="AX5:AX6"/>
    <mergeCell ref="AV5:AV6"/>
    <mergeCell ref="F21:AM21"/>
    <mergeCell ref="D21:E21"/>
    <mergeCell ref="F8:G9"/>
    <mergeCell ref="F11:G15"/>
    <mergeCell ref="F18:G19"/>
    <mergeCell ref="H9:I9"/>
    <mergeCell ref="F20:G20"/>
    <mergeCell ref="H20:I20"/>
    <mergeCell ref="J20:K20"/>
    <mergeCell ref="T8:U9"/>
    <mergeCell ref="T11:U15"/>
    <mergeCell ref="T18:U20"/>
    <mergeCell ref="V8:W8"/>
    <mergeCell ref="J13:K13"/>
    <mergeCell ref="V12:W12"/>
    <mergeCell ref="F5:G5"/>
    <mergeCell ref="C5:C6"/>
    <mergeCell ref="F4:AK4"/>
    <mergeCell ref="H5:I5"/>
    <mergeCell ref="J5:K5"/>
    <mergeCell ref="L5:M5"/>
    <mergeCell ref="N5:O5"/>
    <mergeCell ref="P5:Q5"/>
    <mergeCell ref="R5:S5"/>
    <mergeCell ref="AH5:AI5"/>
    <mergeCell ref="AJ5:AK5"/>
    <mergeCell ref="T5:U5"/>
    <mergeCell ref="V5:W5"/>
    <mergeCell ref="X5:Y5"/>
    <mergeCell ref="Z5:AA5"/>
    <mergeCell ref="A22:C22"/>
    <mergeCell ref="D22:E22"/>
    <mergeCell ref="A5:A6"/>
    <mergeCell ref="B5:B6"/>
    <mergeCell ref="D5:D6"/>
    <mergeCell ref="E5:E6"/>
    <mergeCell ref="A21:C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2DD9-60EE-488D-89F1-FF10497E8849}">
  <dimension ref="A3:V31"/>
  <sheetViews>
    <sheetView showGridLines="0" topLeftCell="A2" workbookViewId="0">
      <selection activeCell="C26" sqref="C26"/>
    </sheetView>
  </sheetViews>
  <sheetFormatPr baseColWidth="10" defaultRowHeight="15" x14ac:dyDescent="0.25"/>
  <cols>
    <col min="1" max="1" width="34.140625" bestFit="1" customWidth="1"/>
    <col min="2" max="2" width="36.140625" bestFit="1" customWidth="1"/>
    <col min="3" max="3" width="17.85546875" bestFit="1" customWidth="1"/>
    <col min="4" max="4" width="42.140625" bestFit="1" customWidth="1"/>
    <col min="5" max="5" width="10.5703125" bestFit="1" customWidth="1"/>
    <col min="6" max="6" width="19.140625" bestFit="1" customWidth="1"/>
    <col min="14" max="14" width="16.140625" bestFit="1" customWidth="1"/>
  </cols>
  <sheetData>
    <row r="3" spans="1:6" ht="15.75" thickBot="1" x14ac:dyDescent="0.3"/>
    <row r="4" spans="1:6" ht="15.75" thickBot="1" x14ac:dyDescent="0.3">
      <c r="B4" s="221" t="s">
        <v>32</v>
      </c>
      <c r="C4" s="212" t="s">
        <v>33</v>
      </c>
      <c r="D4" s="213" t="s">
        <v>34</v>
      </c>
      <c r="E4" s="214"/>
      <c r="F4" s="222" t="s">
        <v>36</v>
      </c>
    </row>
    <row r="5" spans="1:6" x14ac:dyDescent="0.25">
      <c r="B5" s="528" t="s">
        <v>106</v>
      </c>
      <c r="C5" s="215">
        <v>45817</v>
      </c>
      <c r="D5" s="210" t="s">
        <v>209</v>
      </c>
      <c r="E5" s="216">
        <v>350</v>
      </c>
      <c r="F5" s="530">
        <f>SUM(E5:E6)</f>
        <v>700</v>
      </c>
    </row>
    <row r="6" spans="1:6" ht="15.75" thickBot="1" x14ac:dyDescent="0.3">
      <c r="B6" s="529"/>
      <c r="C6" s="217">
        <v>45818</v>
      </c>
      <c r="D6" s="211" t="s">
        <v>209</v>
      </c>
      <c r="E6" s="218">
        <v>350</v>
      </c>
      <c r="F6" s="531"/>
    </row>
    <row r="7" spans="1:6" ht="15.75" thickBot="1" x14ac:dyDescent="0.3">
      <c r="B7" s="528" t="s">
        <v>197</v>
      </c>
      <c r="C7" s="215">
        <v>45818</v>
      </c>
      <c r="D7" s="210" t="s">
        <v>215</v>
      </c>
      <c r="E7" s="216">
        <v>350</v>
      </c>
      <c r="F7" s="530">
        <f>SUM(E7:E10)</f>
        <v>3050</v>
      </c>
    </row>
    <row r="8" spans="1:6" ht="15.75" thickBot="1" x14ac:dyDescent="0.3">
      <c r="B8" s="532"/>
      <c r="C8" s="219">
        <v>45819</v>
      </c>
      <c r="D8" s="178" t="s">
        <v>215</v>
      </c>
      <c r="E8" s="216">
        <v>350</v>
      </c>
      <c r="F8" s="533"/>
    </row>
    <row r="9" spans="1:6" x14ac:dyDescent="0.25">
      <c r="B9" s="532"/>
      <c r="C9" s="219">
        <v>45820</v>
      </c>
      <c r="D9" s="178" t="s">
        <v>215</v>
      </c>
      <c r="E9" s="216">
        <v>350</v>
      </c>
      <c r="F9" s="533"/>
    </row>
    <row r="10" spans="1:6" ht="15.75" thickBot="1" x14ac:dyDescent="0.3">
      <c r="B10" s="529"/>
      <c r="C10" s="217">
        <v>45816</v>
      </c>
      <c r="D10" s="211" t="s">
        <v>218</v>
      </c>
      <c r="E10" s="218">
        <v>2000</v>
      </c>
      <c r="F10" s="531"/>
    </row>
    <row r="11" spans="1:6" ht="15.75" thickBot="1" x14ac:dyDescent="0.3">
      <c r="B11" s="534" t="s">
        <v>37</v>
      </c>
      <c r="C11" s="234">
        <v>45809</v>
      </c>
      <c r="D11" s="251" t="s">
        <v>200</v>
      </c>
      <c r="E11" s="235">
        <v>866.66</v>
      </c>
      <c r="F11" s="536">
        <f>SUM(E11:E12)</f>
        <v>1733.32</v>
      </c>
    </row>
    <row r="12" spans="1:6" ht="15.75" thickBot="1" x14ac:dyDescent="0.3">
      <c r="B12" s="535"/>
      <c r="C12" s="246">
        <v>45816</v>
      </c>
      <c r="D12" s="251" t="s">
        <v>200</v>
      </c>
      <c r="E12" s="220">
        <f>433.33*2</f>
        <v>866.66</v>
      </c>
      <c r="F12" s="537"/>
    </row>
    <row r="13" spans="1:6" x14ac:dyDescent="0.25">
      <c r="B13" s="528" t="s">
        <v>216</v>
      </c>
      <c r="C13" s="247">
        <v>45816</v>
      </c>
      <c r="D13" s="252" t="s">
        <v>218</v>
      </c>
      <c r="E13" s="248">
        <v>2000</v>
      </c>
      <c r="F13" s="536">
        <f>SUM(E13:E14)</f>
        <v>2350</v>
      </c>
    </row>
    <row r="14" spans="1:6" ht="15.75" thickBot="1" x14ac:dyDescent="0.3">
      <c r="B14" s="529"/>
      <c r="C14" s="253">
        <v>45820</v>
      </c>
      <c r="D14" s="250" t="s">
        <v>217</v>
      </c>
      <c r="E14" s="249">
        <v>350</v>
      </c>
      <c r="F14" s="537"/>
    </row>
    <row r="16" spans="1:6" x14ac:dyDescent="0.25">
      <c r="A16" s="527" t="s">
        <v>97</v>
      </c>
      <c r="B16" s="527"/>
      <c r="C16" s="527"/>
      <c r="D16" s="527"/>
    </row>
    <row r="17" spans="1:22" x14ac:dyDescent="0.25">
      <c r="A17" s="60" t="s">
        <v>84</v>
      </c>
      <c r="B17" s="60" t="s">
        <v>85</v>
      </c>
      <c r="C17" s="76" t="s">
        <v>35</v>
      </c>
      <c r="D17" s="76" t="s">
        <v>149</v>
      </c>
      <c r="L17" s="43"/>
      <c r="M17" s="43"/>
      <c r="N17" s="43"/>
    </row>
    <row r="18" spans="1:22" x14ac:dyDescent="0.25">
      <c r="A18" s="178" t="s">
        <v>223</v>
      </c>
      <c r="B18" s="75" t="s">
        <v>224</v>
      </c>
      <c r="C18" s="61">
        <v>800</v>
      </c>
      <c r="D18" s="179">
        <v>45817</v>
      </c>
      <c r="L18" s="43"/>
      <c r="M18" s="43"/>
      <c r="N18" s="43"/>
    </row>
    <row r="19" spans="1:22" x14ac:dyDescent="0.25">
      <c r="A19" s="178" t="s">
        <v>223</v>
      </c>
      <c r="B19" s="75" t="s">
        <v>225</v>
      </c>
      <c r="C19" s="61">
        <v>800</v>
      </c>
      <c r="D19" s="179">
        <v>45817</v>
      </c>
      <c r="L19" s="43"/>
      <c r="M19" s="43"/>
      <c r="N19" s="43"/>
    </row>
    <row r="20" spans="1:22" x14ac:dyDescent="0.25">
      <c r="A20" s="178" t="s">
        <v>226</v>
      </c>
      <c r="B20" s="75" t="s">
        <v>227</v>
      </c>
      <c r="C20" s="61">
        <v>800</v>
      </c>
      <c r="D20" s="179">
        <v>45810</v>
      </c>
      <c r="L20" s="43"/>
      <c r="M20" s="43"/>
      <c r="N20" s="43"/>
    </row>
    <row r="21" spans="1:22" x14ac:dyDescent="0.25">
      <c r="A21" s="178" t="s">
        <v>226</v>
      </c>
      <c r="B21" s="75" t="s">
        <v>228</v>
      </c>
      <c r="C21" s="61">
        <v>800</v>
      </c>
      <c r="D21" s="179">
        <v>45817</v>
      </c>
    </row>
    <row r="22" spans="1:22" x14ac:dyDescent="0.25">
      <c r="A22" s="178" t="s">
        <v>229</v>
      </c>
      <c r="B22" s="75" t="s">
        <v>230</v>
      </c>
      <c r="C22" s="61">
        <v>800</v>
      </c>
      <c r="D22" s="179">
        <v>45813</v>
      </c>
    </row>
    <row r="23" spans="1:22" x14ac:dyDescent="0.25">
      <c r="A23" s="178"/>
      <c r="B23" s="75"/>
      <c r="C23" s="61"/>
      <c r="D23" s="179"/>
    </row>
    <row r="24" spans="1:22" x14ac:dyDescent="0.25">
      <c r="A24" s="178"/>
      <c r="B24" s="75"/>
      <c r="C24" s="61"/>
      <c r="D24" s="179"/>
    </row>
    <row r="25" spans="1:22" x14ac:dyDescent="0.25">
      <c r="C25" s="201">
        <f>SUM(C18:C24)</f>
        <v>4000</v>
      </c>
    </row>
    <row r="31" spans="1:22" x14ac:dyDescent="0.25">
      <c r="V31" s="20"/>
    </row>
  </sheetData>
  <mergeCells count="9">
    <mergeCell ref="A16:D16"/>
    <mergeCell ref="B5:B6"/>
    <mergeCell ref="F5:F6"/>
    <mergeCell ref="B7:B10"/>
    <mergeCell ref="F7:F10"/>
    <mergeCell ref="B11:B12"/>
    <mergeCell ref="F11:F12"/>
    <mergeCell ref="B13:B14"/>
    <mergeCell ref="F13:F14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4BF1-ACBC-45AE-98FB-6D68C87242D1}">
  <dimension ref="B14:H20"/>
  <sheetViews>
    <sheetView workbookViewId="0">
      <selection activeCell="D32" sqref="D32"/>
    </sheetView>
  </sheetViews>
  <sheetFormatPr baseColWidth="10" defaultRowHeight="15" x14ac:dyDescent="0.25"/>
  <cols>
    <col min="2" max="2" width="36.28515625" bestFit="1" customWidth="1"/>
    <col min="3" max="3" width="14.85546875" bestFit="1" customWidth="1"/>
    <col min="4" max="4" width="19.28515625" bestFit="1" customWidth="1"/>
    <col min="5" max="5" width="12.140625" bestFit="1" customWidth="1"/>
    <col min="6" max="6" width="10.5703125" bestFit="1" customWidth="1"/>
    <col min="7" max="7" width="19.28515625" bestFit="1" customWidth="1"/>
  </cols>
  <sheetData>
    <row r="14" spans="2:5" ht="30" x14ac:dyDescent="0.25">
      <c r="C14" s="174" t="s">
        <v>139</v>
      </c>
      <c r="D14" s="174" t="s">
        <v>140</v>
      </c>
      <c r="E14" s="174" t="s">
        <v>145</v>
      </c>
    </row>
    <row r="15" spans="2:5" x14ac:dyDescent="0.25">
      <c r="B15" t="s">
        <v>138</v>
      </c>
      <c r="C15" s="176">
        <v>800</v>
      </c>
      <c r="D15" t="s">
        <v>146</v>
      </c>
      <c r="E15" t="s">
        <v>142</v>
      </c>
    </row>
    <row r="18" spans="2:8" ht="30" x14ac:dyDescent="0.25">
      <c r="C18" s="174" t="s">
        <v>134</v>
      </c>
      <c r="D18" s="174" t="s">
        <v>135</v>
      </c>
      <c r="E18" s="174" t="s">
        <v>136</v>
      </c>
      <c r="F18" s="174" t="s">
        <v>137</v>
      </c>
      <c r="G18" s="174" t="s">
        <v>140</v>
      </c>
      <c r="H18" s="174" t="s">
        <v>145</v>
      </c>
    </row>
    <row r="19" spans="2:8" x14ac:dyDescent="0.25">
      <c r="B19" t="s">
        <v>133</v>
      </c>
      <c r="C19" s="27">
        <v>472</v>
      </c>
      <c r="D19" s="27">
        <v>932</v>
      </c>
      <c r="E19" s="27">
        <v>1840</v>
      </c>
      <c r="F19" s="175">
        <f>SUM(C19:E19)</f>
        <v>3244</v>
      </c>
      <c r="G19" t="s">
        <v>141</v>
      </c>
      <c r="H19" t="s">
        <v>142</v>
      </c>
    </row>
    <row r="20" spans="2:8" x14ac:dyDescent="0.25">
      <c r="B20" t="s">
        <v>132</v>
      </c>
      <c r="C20" s="27">
        <v>472</v>
      </c>
      <c r="D20" s="27">
        <v>932</v>
      </c>
      <c r="E20" s="27">
        <v>1840</v>
      </c>
      <c r="F20" s="175">
        <f>SUM(C20:E20)</f>
        <v>3244</v>
      </c>
      <c r="G20" t="s">
        <v>143</v>
      </c>
      <c r="H20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4939-40BA-43BF-AD22-E07D226C1464}">
  <sheetPr>
    <pageSetUpPr fitToPage="1"/>
  </sheetPr>
  <dimension ref="A1:AO28"/>
  <sheetViews>
    <sheetView showGridLines="0" workbookViewId="0">
      <pane xSplit="3" ySplit="20" topLeftCell="D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8.42578125" bestFit="1" customWidth="1"/>
    <col min="11" max="11" width="6.5703125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3" bestFit="1" customWidth="1"/>
    <col min="24" max="24" width="8.42578125" bestFit="1" customWidth="1"/>
    <col min="25" max="25" width="6.5703125" bestFit="1" customWidth="1"/>
    <col min="26" max="26" width="11.85546875" bestFit="1" customWidth="1"/>
    <col min="27" max="27" width="12" bestFit="1" customWidth="1"/>
    <col min="28" max="28" width="11.85546875" bestFit="1" customWidth="1"/>
    <col min="29" max="29" width="13" bestFit="1" customWidth="1"/>
    <col min="30" max="30" width="11.8554687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8.42578125" bestFit="1" customWidth="1"/>
    <col min="35" max="35" width="6.5703125" bestFit="1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53" t="s">
        <v>42</v>
      </c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5"/>
      <c r="AJ4" s="4"/>
      <c r="AK4" s="4"/>
    </row>
    <row r="5" spans="1:41" ht="16.5" thickBot="1" x14ac:dyDescent="0.3">
      <c r="A5" s="356" t="s">
        <v>0</v>
      </c>
      <c r="B5" s="356" t="s">
        <v>1</v>
      </c>
      <c r="C5" s="358" t="s">
        <v>2</v>
      </c>
      <c r="D5" s="347">
        <v>45673</v>
      </c>
      <c r="E5" s="348"/>
      <c r="F5" s="347">
        <v>45674</v>
      </c>
      <c r="G5" s="348"/>
      <c r="H5" s="347">
        <v>45675</v>
      </c>
      <c r="I5" s="348"/>
      <c r="J5" s="347">
        <v>45676</v>
      </c>
      <c r="K5" s="348"/>
      <c r="L5" s="347">
        <v>45677</v>
      </c>
      <c r="M5" s="348"/>
      <c r="N5" s="347">
        <v>45678</v>
      </c>
      <c r="O5" s="348"/>
      <c r="P5" s="347">
        <v>45679</v>
      </c>
      <c r="Q5" s="348"/>
      <c r="R5" s="347">
        <v>45680</v>
      </c>
      <c r="S5" s="348"/>
      <c r="T5" s="347">
        <v>45681</v>
      </c>
      <c r="U5" s="348"/>
      <c r="V5" s="347">
        <v>45682</v>
      </c>
      <c r="W5" s="348"/>
      <c r="X5" s="347">
        <v>45683</v>
      </c>
      <c r="Y5" s="348"/>
      <c r="Z5" s="347">
        <v>45684</v>
      </c>
      <c r="AA5" s="348"/>
      <c r="AB5" s="347">
        <v>45685</v>
      </c>
      <c r="AC5" s="348"/>
      <c r="AD5" s="347">
        <v>45686</v>
      </c>
      <c r="AE5" s="348"/>
      <c r="AF5" s="347">
        <v>45687</v>
      </c>
      <c r="AG5" s="348"/>
      <c r="AH5" s="347">
        <v>45688</v>
      </c>
      <c r="AI5" s="348"/>
      <c r="AJ5" s="349" t="s">
        <v>3</v>
      </c>
      <c r="AK5" s="351" t="s">
        <v>4</v>
      </c>
      <c r="AL5" s="343" t="s">
        <v>5</v>
      </c>
      <c r="AM5" s="344"/>
    </row>
    <row r="6" spans="1:41" ht="15.75" thickBot="1" x14ac:dyDescent="0.3">
      <c r="A6" s="357"/>
      <c r="B6" s="357"/>
      <c r="C6" s="359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350"/>
      <c r="AK6" s="352"/>
      <c r="AL6" s="345"/>
      <c r="AM6" s="346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0.33296296296296296</v>
      </c>
      <c r="E7" s="17">
        <v>0.83376157407407403</v>
      </c>
      <c r="F7" s="16">
        <v>0.33449074074074076</v>
      </c>
      <c r="G7" s="46">
        <v>0.87979166666666664</v>
      </c>
      <c r="H7" s="44">
        <v>0.35873842592592592</v>
      </c>
      <c r="I7" s="46">
        <v>0.88384259259259257</v>
      </c>
      <c r="J7" s="366" t="s">
        <v>11</v>
      </c>
      <c r="K7" s="367"/>
      <c r="L7" s="44">
        <v>0.33506944444444442</v>
      </c>
      <c r="M7" s="46">
        <v>0.85293981481481485</v>
      </c>
      <c r="N7" s="44">
        <v>0.3140162037037037</v>
      </c>
      <c r="O7" s="46">
        <v>0.75</v>
      </c>
      <c r="P7" s="44">
        <v>0.33905092592592595</v>
      </c>
      <c r="Q7" s="46">
        <v>0.86592592592592588</v>
      </c>
      <c r="R7" s="44">
        <v>0.34150462962962963</v>
      </c>
      <c r="S7" s="46">
        <v>0.81445601851851857</v>
      </c>
      <c r="T7" s="44">
        <v>0.33322916666666669</v>
      </c>
      <c r="U7" s="46">
        <v>0.8341319444444445</v>
      </c>
      <c r="V7" s="44">
        <v>0.34289351851851851</v>
      </c>
      <c r="W7" s="46">
        <v>0.79993055555555559</v>
      </c>
      <c r="X7" s="366" t="s">
        <v>11</v>
      </c>
      <c r="Y7" s="367"/>
      <c r="Z7" s="44">
        <v>0.34089120370370368</v>
      </c>
      <c r="AA7" s="46">
        <v>0.84922453703703704</v>
      </c>
      <c r="AB7" s="44">
        <v>0.31540509259259258</v>
      </c>
      <c r="AC7" s="46">
        <v>0.98788194444444444</v>
      </c>
      <c r="AD7" s="44">
        <v>0.3338888888888889</v>
      </c>
      <c r="AE7" s="46"/>
      <c r="AF7" s="44"/>
      <c r="AG7" s="17"/>
      <c r="AH7" s="16"/>
      <c r="AI7" s="17"/>
      <c r="AJ7" s="18"/>
      <c r="AK7" s="19"/>
      <c r="AL7" s="374" t="s">
        <v>52</v>
      </c>
      <c r="AM7" s="375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24">
        <v>0.29171296296296295</v>
      </c>
      <c r="E8" s="25">
        <v>0.7528125</v>
      </c>
      <c r="F8" s="24">
        <v>0.30778935185185186</v>
      </c>
      <c r="G8" s="47">
        <v>0.73976851851851855</v>
      </c>
      <c r="H8" s="45">
        <v>0.25972222222222224</v>
      </c>
      <c r="I8" s="47">
        <v>0.76019675925925922</v>
      </c>
      <c r="J8" s="368"/>
      <c r="K8" s="369"/>
      <c r="L8" s="45">
        <v>0.30412037037037037</v>
      </c>
      <c r="M8" s="47">
        <v>0.74899305555555551</v>
      </c>
      <c r="N8" s="362" t="s">
        <v>40</v>
      </c>
      <c r="O8" s="363"/>
      <c r="P8" s="45">
        <v>0.29855324074074074</v>
      </c>
      <c r="Q8" s="47">
        <v>0.74535879629629631</v>
      </c>
      <c r="R8" s="45">
        <v>0.26633101851851854</v>
      </c>
      <c r="S8" s="47">
        <v>0.74223379629629627</v>
      </c>
      <c r="T8" s="45">
        <v>0.30366898148148147</v>
      </c>
      <c r="U8" s="47">
        <v>0.7642592592592593</v>
      </c>
      <c r="V8" s="45">
        <v>0.2938425925925926</v>
      </c>
      <c r="W8" s="47">
        <v>0.61409722222222218</v>
      </c>
      <c r="X8" s="368"/>
      <c r="Y8" s="369"/>
      <c r="Z8" s="45">
        <v>0.29166666666666669</v>
      </c>
      <c r="AA8" s="47">
        <v>0.75</v>
      </c>
      <c r="AB8" s="45">
        <v>0.30247685185185186</v>
      </c>
      <c r="AC8" s="47">
        <v>0.79340277777777779</v>
      </c>
      <c r="AD8" s="45">
        <v>0.30959490740740742</v>
      </c>
      <c r="AE8" s="47"/>
      <c r="AF8" s="45"/>
      <c r="AG8" s="25"/>
      <c r="AH8" s="24"/>
      <c r="AI8" s="25"/>
      <c r="AJ8" s="26"/>
      <c r="AK8" s="28">
        <v>1</v>
      </c>
      <c r="AL8" s="341" t="s">
        <v>43</v>
      </c>
      <c r="AM8" s="342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24">
        <v>0.375</v>
      </c>
      <c r="E9" s="25">
        <v>0.75</v>
      </c>
      <c r="F9" s="24">
        <v>0.375</v>
      </c>
      <c r="G9" s="47">
        <v>0.75</v>
      </c>
      <c r="H9" s="45">
        <v>0.375</v>
      </c>
      <c r="I9" s="47">
        <v>0.54171296296296301</v>
      </c>
      <c r="J9" s="368"/>
      <c r="K9" s="369"/>
      <c r="L9" s="45">
        <v>0.38063657407407409</v>
      </c>
      <c r="M9" s="47">
        <v>0.7502199074074074</v>
      </c>
      <c r="N9" s="45">
        <v>0.375</v>
      </c>
      <c r="O9" s="47">
        <v>0.75</v>
      </c>
      <c r="P9" s="45">
        <v>0.37584490740740739</v>
      </c>
      <c r="Q9" s="47">
        <v>0.7714699074074074</v>
      </c>
      <c r="R9" s="45">
        <v>0.375</v>
      </c>
      <c r="S9" s="47">
        <v>0.76157407407407407</v>
      </c>
      <c r="T9" s="45">
        <v>0.37887731481481479</v>
      </c>
      <c r="U9" s="47">
        <v>0.75</v>
      </c>
      <c r="V9" s="45">
        <v>0.38150462962962961</v>
      </c>
      <c r="W9" s="47">
        <v>0.54031249999999997</v>
      </c>
      <c r="X9" s="368"/>
      <c r="Y9" s="369"/>
      <c r="Z9" s="50"/>
      <c r="AA9" s="47">
        <v>0.75</v>
      </c>
      <c r="AB9" s="50">
        <v>0.38961805555555556</v>
      </c>
      <c r="AC9" s="47">
        <v>0.75562499999999999</v>
      </c>
      <c r="AD9" s="45">
        <v>0.38232638888888887</v>
      </c>
      <c r="AE9" s="47"/>
      <c r="AF9" s="45"/>
      <c r="AG9" s="25"/>
      <c r="AH9" s="24"/>
      <c r="AI9" s="25"/>
      <c r="AJ9" s="26">
        <v>2</v>
      </c>
      <c r="AK9" s="28"/>
      <c r="AL9" s="325"/>
      <c r="AM9" s="326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0.28347222222222224</v>
      </c>
      <c r="E10" s="25">
        <v>0.81994212962962965</v>
      </c>
      <c r="F10" s="24">
        <v>0.29704861111111114</v>
      </c>
      <c r="G10" s="47">
        <v>0.82498842592592592</v>
      </c>
      <c r="H10" s="45">
        <v>0.26773148148148146</v>
      </c>
      <c r="I10" s="47">
        <v>0.54166666666666663</v>
      </c>
      <c r="J10" s="368"/>
      <c r="K10" s="369"/>
      <c r="L10" s="45">
        <v>0.29741898148148149</v>
      </c>
      <c r="M10" s="47">
        <v>0.75</v>
      </c>
      <c r="N10" s="45">
        <v>0.29104166666666664</v>
      </c>
      <c r="O10" s="47">
        <v>0.78532407407407412</v>
      </c>
      <c r="P10" s="45">
        <v>0.30137731481481483</v>
      </c>
      <c r="Q10" s="47">
        <v>0.80611111111111111</v>
      </c>
      <c r="R10" s="45">
        <v>0.26140046296296299</v>
      </c>
      <c r="S10" s="47">
        <v>0.78152777777777782</v>
      </c>
      <c r="T10" s="45">
        <v>0.29562500000000003</v>
      </c>
      <c r="U10" s="47">
        <v>0.75</v>
      </c>
      <c r="V10" s="45">
        <v>0.29357638888888887</v>
      </c>
      <c r="W10" s="47">
        <v>0.7546180555555555</v>
      </c>
      <c r="X10" s="368"/>
      <c r="Y10" s="369"/>
      <c r="Z10" s="45">
        <v>0.29403935185185187</v>
      </c>
      <c r="AA10" s="47">
        <v>0.78930555555555559</v>
      </c>
      <c r="AB10" s="45">
        <v>0.28821759259259261</v>
      </c>
      <c r="AC10" s="47">
        <v>0.83861111111111108</v>
      </c>
      <c r="AD10" s="45">
        <v>0.29813657407407407</v>
      </c>
      <c r="AE10" s="47"/>
      <c r="AF10" s="45"/>
      <c r="AG10" s="25"/>
      <c r="AH10" s="24"/>
      <c r="AI10" s="25"/>
      <c r="AJ10" s="31"/>
      <c r="AK10" s="28"/>
      <c r="AL10" s="341" t="s">
        <v>51</v>
      </c>
      <c r="AM10" s="342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24">
        <v>0.37865740740740739</v>
      </c>
      <c r="E11" s="25">
        <v>0.80202546296296295</v>
      </c>
      <c r="F11" s="24">
        <v>0.37688657407407405</v>
      </c>
      <c r="G11" s="47">
        <v>0.82947916666666666</v>
      </c>
      <c r="H11" s="45">
        <v>0.38199074074074074</v>
      </c>
      <c r="I11" s="47">
        <v>0.59844907407407411</v>
      </c>
      <c r="J11" s="368"/>
      <c r="K11" s="369"/>
      <c r="L11" s="45">
        <v>0.37655092592592593</v>
      </c>
      <c r="M11" s="47">
        <v>0.78450231481481481</v>
      </c>
      <c r="N11" s="45">
        <v>0.37930555555555556</v>
      </c>
      <c r="O11" s="47">
        <v>0.77793981481481478</v>
      </c>
      <c r="P11" s="45">
        <v>0.38153935185185184</v>
      </c>
      <c r="Q11" s="47">
        <v>0.77271990740740737</v>
      </c>
      <c r="R11" s="45">
        <v>0.37730324074074073</v>
      </c>
      <c r="S11" s="47">
        <v>0.76975694444444442</v>
      </c>
      <c r="T11" s="45">
        <v>0.38070601851851854</v>
      </c>
      <c r="U11" s="47">
        <v>0.85968750000000005</v>
      </c>
      <c r="V11" s="45">
        <v>0.375</v>
      </c>
      <c r="W11" s="47">
        <v>0.66251157407407413</v>
      </c>
      <c r="X11" s="368"/>
      <c r="Y11" s="369"/>
      <c r="Z11" s="45">
        <v>0.38059027777777776</v>
      </c>
      <c r="AA11" s="47">
        <v>0.75694444444444442</v>
      </c>
      <c r="AB11" s="45">
        <v>0.3793287037037037</v>
      </c>
      <c r="AC11" s="47">
        <v>0.75550925925925927</v>
      </c>
      <c r="AD11" s="45">
        <v>0.3903240740740741</v>
      </c>
      <c r="AE11" s="47"/>
      <c r="AF11" s="45"/>
      <c r="AG11" s="25"/>
      <c r="AH11" s="24"/>
      <c r="AI11" s="25"/>
      <c r="AJ11" s="26"/>
      <c r="AK11" s="28"/>
      <c r="AL11" s="325" t="s">
        <v>53</v>
      </c>
      <c r="AM11" s="326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24">
        <v>0.33178240740740739</v>
      </c>
      <c r="E12" s="25">
        <v>0.75</v>
      </c>
      <c r="F12" s="24">
        <v>0.34149305555555554</v>
      </c>
      <c r="G12" s="47">
        <v>0.87535879629629632</v>
      </c>
      <c r="H12" s="45">
        <v>0.31831018518518517</v>
      </c>
      <c r="I12" s="47">
        <v>0.88399305555555552</v>
      </c>
      <c r="J12" s="368"/>
      <c r="K12" s="369"/>
      <c r="L12" s="45">
        <v>0.33101851851851855</v>
      </c>
      <c r="M12" s="47">
        <v>0.8337268518518518</v>
      </c>
      <c r="N12" s="45">
        <v>0.31989583333333332</v>
      </c>
      <c r="O12" s="47">
        <v>0.75</v>
      </c>
      <c r="P12" s="45">
        <v>0.32937499999999997</v>
      </c>
      <c r="Q12" s="47">
        <v>0.80744212962962958</v>
      </c>
      <c r="R12" s="45">
        <v>0.35945601851851849</v>
      </c>
      <c r="S12" s="47">
        <v>0.81393518518518515</v>
      </c>
      <c r="T12" s="45">
        <v>0.34225694444444443</v>
      </c>
      <c r="U12" s="47">
        <v>0.78136574074074072</v>
      </c>
      <c r="V12" s="45">
        <v>0.33163194444444444</v>
      </c>
      <c r="W12" s="47">
        <v>0.54166666666666663</v>
      </c>
      <c r="X12" s="368"/>
      <c r="Y12" s="369"/>
      <c r="Z12" s="45">
        <v>0.33020833333333333</v>
      </c>
      <c r="AA12" s="47">
        <v>0.75</v>
      </c>
      <c r="AB12" s="45">
        <v>0.32342592592592595</v>
      </c>
      <c r="AC12" s="47">
        <v>0.75</v>
      </c>
      <c r="AD12" s="45">
        <v>0.32635416666666667</v>
      </c>
      <c r="AE12" s="47"/>
      <c r="AF12" s="45"/>
      <c r="AG12" s="25"/>
      <c r="AH12" s="24"/>
      <c r="AI12" s="25"/>
      <c r="AJ12" s="26"/>
      <c r="AK12" s="28"/>
      <c r="AL12" s="341" t="s">
        <v>50</v>
      </c>
      <c r="AM12" s="342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24">
        <v>0.38128472222222221</v>
      </c>
      <c r="E13" s="25">
        <v>0.75</v>
      </c>
      <c r="F13" s="24">
        <v>0.38210648148148146</v>
      </c>
      <c r="G13" s="47">
        <v>0.77768518518518515</v>
      </c>
      <c r="H13" s="45">
        <v>0.375</v>
      </c>
      <c r="I13" s="47">
        <v>0.54166666666666663</v>
      </c>
      <c r="J13" s="368"/>
      <c r="K13" s="369"/>
      <c r="L13" s="45">
        <v>0.38253472222222223</v>
      </c>
      <c r="M13" s="47">
        <v>0.74979166666666663</v>
      </c>
      <c r="N13" s="45">
        <v>0.38194444444444442</v>
      </c>
      <c r="O13" s="47">
        <v>0.7681944444444444</v>
      </c>
      <c r="P13" s="372" t="s">
        <v>39</v>
      </c>
      <c r="Q13" s="373"/>
      <c r="R13" s="45">
        <v>0.37693287037037038</v>
      </c>
      <c r="S13" s="47">
        <v>0.75337962962962968</v>
      </c>
      <c r="T13" s="45">
        <v>0.38226851851851851</v>
      </c>
      <c r="U13" s="47">
        <v>0.7520486111111111</v>
      </c>
      <c r="V13" s="50">
        <v>0.39023148148148146</v>
      </c>
      <c r="W13" s="47">
        <v>0.55849537037037034</v>
      </c>
      <c r="X13" s="368"/>
      <c r="Y13" s="369"/>
      <c r="Z13" s="45">
        <v>0.37896990740740738</v>
      </c>
      <c r="AA13" s="47">
        <v>0.80853009259259256</v>
      </c>
      <c r="AB13" s="50">
        <v>0.38953703703703701</v>
      </c>
      <c r="AC13" s="47">
        <v>0.77611111111111108</v>
      </c>
      <c r="AD13" s="45">
        <v>0.35804398148148148</v>
      </c>
      <c r="AE13" s="47"/>
      <c r="AF13" s="45"/>
      <c r="AG13" s="25"/>
      <c r="AH13" s="24"/>
      <c r="AI13" s="25"/>
      <c r="AJ13" s="26">
        <v>2</v>
      </c>
      <c r="AK13" s="28"/>
      <c r="AL13" s="325"/>
      <c r="AM13" s="326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24">
        <v>0.35702546296296295</v>
      </c>
      <c r="E14" s="25">
        <v>0.75041666666666662</v>
      </c>
      <c r="F14" s="24">
        <v>0.37224537037037037</v>
      </c>
      <c r="G14" s="47">
        <v>0.75004629629629627</v>
      </c>
      <c r="H14" s="45">
        <v>0.33106481481481481</v>
      </c>
      <c r="I14" s="47">
        <v>0.54266203703703708</v>
      </c>
      <c r="J14" s="368"/>
      <c r="K14" s="369"/>
      <c r="L14" s="45">
        <v>0.33451388888888889</v>
      </c>
      <c r="M14" s="47">
        <v>0.76956018518518521</v>
      </c>
      <c r="N14" s="45">
        <v>0.34555555555555556</v>
      </c>
      <c r="O14" s="47">
        <v>0.75085648148148143</v>
      </c>
      <c r="P14" s="45">
        <v>0.32355324074074077</v>
      </c>
      <c r="Q14" s="47">
        <v>0.75648148148148153</v>
      </c>
      <c r="R14" s="45">
        <v>0.36569444444444443</v>
      </c>
      <c r="S14" s="47">
        <v>0.75056712962962968</v>
      </c>
      <c r="T14" s="45">
        <v>0.35868055555555556</v>
      </c>
      <c r="U14" s="47">
        <v>0.77149305555555558</v>
      </c>
      <c r="V14" s="45">
        <v>0.38233796296296296</v>
      </c>
      <c r="W14" s="47">
        <v>0.54503472222222227</v>
      </c>
      <c r="X14" s="368"/>
      <c r="Y14" s="369"/>
      <c r="Z14" s="45">
        <v>0.36341435185185184</v>
      </c>
      <c r="AA14" s="47">
        <v>0.76409722222222221</v>
      </c>
      <c r="AB14" s="45">
        <v>0.38200231481481484</v>
      </c>
      <c r="AC14" s="47">
        <v>0.75077546296296294</v>
      </c>
      <c r="AD14" s="45">
        <v>0.36300925925925925</v>
      </c>
      <c r="AE14" s="47"/>
      <c r="AF14" s="45"/>
      <c r="AG14" s="25"/>
      <c r="AH14" s="24"/>
      <c r="AI14" s="25"/>
      <c r="AJ14" s="26"/>
      <c r="AK14" s="33"/>
      <c r="AL14" s="325" t="s">
        <v>53</v>
      </c>
      <c r="AM14" s="326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362" t="s">
        <v>40</v>
      </c>
      <c r="E15" s="363"/>
      <c r="F15" s="24">
        <v>0.29633101851851851</v>
      </c>
      <c r="G15" s="47">
        <v>0.71657407407407403</v>
      </c>
      <c r="H15" s="45">
        <v>0.2512962962962963</v>
      </c>
      <c r="I15" s="47">
        <v>0.75202546296296291</v>
      </c>
      <c r="J15" s="368"/>
      <c r="K15" s="369"/>
      <c r="L15" s="362" t="s">
        <v>40</v>
      </c>
      <c r="M15" s="363"/>
      <c r="N15" s="45">
        <v>0.28974537037037035</v>
      </c>
      <c r="O15" s="47">
        <v>0.72848379629629634</v>
      </c>
      <c r="P15" s="45">
        <v>0.30628472222222225</v>
      </c>
      <c r="Q15" s="47">
        <v>0.7117013888888889</v>
      </c>
      <c r="R15" s="45">
        <v>0.29269675925925925</v>
      </c>
      <c r="S15" s="47">
        <v>0.71346064814814814</v>
      </c>
      <c r="T15" s="45">
        <v>0.29166666666666669</v>
      </c>
      <c r="U15" s="47">
        <v>0.74649305555555556</v>
      </c>
      <c r="V15" s="45">
        <v>0.29251157407407408</v>
      </c>
      <c r="W15" s="47">
        <v>0.50608796296296299</v>
      </c>
      <c r="X15" s="368"/>
      <c r="Y15" s="369"/>
      <c r="Z15" s="45">
        <v>0.29548611111111112</v>
      </c>
      <c r="AA15" s="47">
        <v>0.72309027777777779</v>
      </c>
      <c r="AB15" s="45">
        <v>0.30311342592592594</v>
      </c>
      <c r="AC15" s="47">
        <v>0.77085648148148145</v>
      </c>
      <c r="AD15" s="45">
        <v>0.29723379629629632</v>
      </c>
      <c r="AE15" s="47"/>
      <c r="AF15" s="45"/>
      <c r="AG15" s="25"/>
      <c r="AH15" s="24"/>
      <c r="AI15" s="25"/>
      <c r="AJ15" s="26"/>
      <c r="AK15" s="33">
        <v>2</v>
      </c>
      <c r="AL15" s="341" t="s">
        <v>47</v>
      </c>
      <c r="AM15" s="342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24">
        <v>0.37922453703703701</v>
      </c>
      <c r="E16" s="25">
        <v>0.75290509259259264</v>
      </c>
      <c r="F16" s="24">
        <v>0.37918981481481484</v>
      </c>
      <c r="G16" s="47">
        <v>0.75156250000000002</v>
      </c>
      <c r="H16" s="45">
        <v>0.38024305555555554</v>
      </c>
      <c r="I16" s="47">
        <v>0.5451273148148148</v>
      </c>
      <c r="J16" s="368"/>
      <c r="K16" s="369"/>
      <c r="L16" s="45">
        <v>0.37868055555555558</v>
      </c>
      <c r="M16" s="47">
        <v>0.77157407407407408</v>
      </c>
      <c r="N16" s="45">
        <v>0.3797800925925926</v>
      </c>
      <c r="O16" s="47">
        <v>0.75156250000000002</v>
      </c>
      <c r="P16" s="45">
        <v>0.37997685185185187</v>
      </c>
      <c r="Q16" s="47">
        <v>0.750462962962963</v>
      </c>
      <c r="R16" s="45">
        <v>0.37603009259259257</v>
      </c>
      <c r="S16" s="47">
        <v>0.75194444444444442</v>
      </c>
      <c r="T16" s="45">
        <v>0.37768518518518518</v>
      </c>
      <c r="U16" s="47">
        <v>0.75116898148148148</v>
      </c>
      <c r="V16" s="45">
        <v>0.38074074074074077</v>
      </c>
      <c r="W16" s="47">
        <v>0.54190972222222222</v>
      </c>
      <c r="X16" s="368"/>
      <c r="Y16" s="369"/>
      <c r="Z16" s="45">
        <v>0.37508101851851849</v>
      </c>
      <c r="AA16" s="47">
        <v>0.75228009259259254</v>
      </c>
      <c r="AB16" s="50">
        <v>0.39756944444444442</v>
      </c>
      <c r="AC16" s="47">
        <v>0.76099537037037035</v>
      </c>
      <c r="AD16" s="45">
        <v>0.37407407407407406</v>
      </c>
      <c r="AE16" s="47"/>
      <c r="AF16" s="45"/>
      <c r="AG16" s="25"/>
      <c r="AH16" s="24"/>
      <c r="AI16" s="25"/>
      <c r="AJ16" s="26">
        <v>1</v>
      </c>
      <c r="AK16" s="33"/>
      <c r="AL16" s="325"/>
      <c r="AM16" s="326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24">
        <v>0.26230324074074074</v>
      </c>
      <c r="E17" s="25">
        <v>0.78196759259259263</v>
      </c>
      <c r="F17" s="24">
        <v>0.29166666666666669</v>
      </c>
      <c r="G17" s="47">
        <v>0.71689814814814812</v>
      </c>
      <c r="H17" s="45">
        <v>0.33333333333333331</v>
      </c>
      <c r="I17" s="47">
        <v>0.75</v>
      </c>
      <c r="J17" s="368"/>
      <c r="K17" s="369"/>
      <c r="L17" s="45">
        <v>0.29188657407407409</v>
      </c>
      <c r="M17" s="47">
        <v>0.7487152777777778</v>
      </c>
      <c r="N17" s="45">
        <v>0.25699074074074074</v>
      </c>
      <c r="O17" s="47">
        <v>0.72888888888888892</v>
      </c>
      <c r="P17" s="45">
        <v>0.29166666666666669</v>
      </c>
      <c r="Q17" s="47">
        <v>0.83060185185185187</v>
      </c>
      <c r="R17" s="45">
        <v>0.29166666666666669</v>
      </c>
      <c r="S17" s="47">
        <v>0.82943287037037039</v>
      </c>
      <c r="T17" s="45">
        <v>0.26804398148148151</v>
      </c>
      <c r="U17" s="47">
        <v>0.70833333333333337</v>
      </c>
      <c r="V17" s="45">
        <v>0.31936342592592593</v>
      </c>
      <c r="W17" s="47">
        <v>0.58706018518518521</v>
      </c>
      <c r="X17" s="368"/>
      <c r="Y17" s="369"/>
      <c r="Z17" s="45">
        <v>0.29905092592592591</v>
      </c>
      <c r="AA17" s="47">
        <v>0.70833333333333337</v>
      </c>
      <c r="AB17" s="45">
        <v>0.28997685185185185</v>
      </c>
      <c r="AC17" s="47">
        <v>0.70833333333333337</v>
      </c>
      <c r="AD17" s="45">
        <v>0.29166666666666669</v>
      </c>
      <c r="AE17" s="47"/>
      <c r="AF17" s="45"/>
      <c r="AG17" s="25"/>
      <c r="AH17" s="24"/>
      <c r="AI17" s="25"/>
      <c r="AJ17" s="34"/>
      <c r="AK17" s="33"/>
      <c r="AL17" s="341" t="s">
        <v>46</v>
      </c>
      <c r="AM17" s="342"/>
    </row>
    <row r="18" spans="1:39" ht="15.75" customHeight="1" x14ac:dyDescent="0.25">
      <c r="A18" s="21" t="s">
        <v>12</v>
      </c>
      <c r="B18" s="22">
        <v>172</v>
      </c>
      <c r="C18" s="23" t="s">
        <v>28</v>
      </c>
      <c r="D18" s="24">
        <v>0.28813657407407406</v>
      </c>
      <c r="E18" s="25">
        <v>0.78650462962962964</v>
      </c>
      <c r="F18" s="24">
        <v>0.28607638888888887</v>
      </c>
      <c r="G18" s="47">
        <v>0.80289351851851853</v>
      </c>
      <c r="H18" s="45">
        <v>0.28710648148148149</v>
      </c>
      <c r="I18" s="47">
        <v>0.59755787037037034</v>
      </c>
      <c r="J18" s="368"/>
      <c r="K18" s="369"/>
      <c r="L18" s="45">
        <v>0.29574074074074075</v>
      </c>
      <c r="M18" s="47">
        <v>0.78017361111111116</v>
      </c>
      <c r="N18" s="45">
        <v>0.28899305555555554</v>
      </c>
      <c r="O18" s="47">
        <v>0.7540972222222222</v>
      </c>
      <c r="P18" s="50">
        <v>0.30357638888888888</v>
      </c>
      <c r="Q18" s="47">
        <v>0.75526620370370368</v>
      </c>
      <c r="R18" s="45">
        <v>0.29679398148148151</v>
      </c>
      <c r="S18" s="47">
        <v>0.75108796296296299</v>
      </c>
      <c r="T18" s="45">
        <v>0.29468749999999999</v>
      </c>
      <c r="U18" s="47">
        <v>0.76856481481481487</v>
      </c>
      <c r="V18" s="45">
        <v>0.29303240740740738</v>
      </c>
      <c r="W18" s="47">
        <v>0.61424768518518513</v>
      </c>
      <c r="X18" s="368"/>
      <c r="Y18" s="369"/>
      <c r="Z18" s="45">
        <v>0.29116898148148146</v>
      </c>
      <c r="AA18" s="47">
        <v>0.75</v>
      </c>
      <c r="AB18" s="45">
        <v>0.29773148148148149</v>
      </c>
      <c r="AC18" s="47">
        <v>0.7580324074074074</v>
      </c>
      <c r="AD18" s="45">
        <v>0.29674768518518518</v>
      </c>
      <c r="AE18" s="47"/>
      <c r="AF18" s="45"/>
      <c r="AG18" s="25"/>
      <c r="AH18" s="24"/>
      <c r="AI18" s="25"/>
      <c r="AJ18" s="34">
        <v>1</v>
      </c>
      <c r="AK18" s="33"/>
      <c r="AL18" s="325"/>
      <c r="AM18" s="326"/>
    </row>
    <row r="19" spans="1:39" ht="15.75" customHeight="1" thickBot="1" x14ac:dyDescent="0.3">
      <c r="A19" s="52" t="s">
        <v>26</v>
      </c>
      <c r="B19" s="53">
        <v>177</v>
      </c>
      <c r="C19" s="54" t="s">
        <v>41</v>
      </c>
      <c r="D19" s="360" t="s">
        <v>44</v>
      </c>
      <c r="E19" s="361"/>
      <c r="F19" s="360" t="s">
        <v>44</v>
      </c>
      <c r="G19" s="361"/>
      <c r="H19" s="360" t="s">
        <v>44</v>
      </c>
      <c r="I19" s="361"/>
      <c r="J19" s="370"/>
      <c r="K19" s="371"/>
      <c r="L19" s="360" t="s">
        <v>44</v>
      </c>
      <c r="M19" s="361"/>
      <c r="N19" s="360" t="s">
        <v>44</v>
      </c>
      <c r="O19" s="361"/>
      <c r="P19" s="360" t="s">
        <v>44</v>
      </c>
      <c r="Q19" s="361"/>
      <c r="R19" s="38">
        <v>0.29166666666666669</v>
      </c>
      <c r="S19" s="39">
        <v>0.71120370370370367</v>
      </c>
      <c r="T19" s="38">
        <v>0.28611111111111109</v>
      </c>
      <c r="U19" s="39">
        <v>0.71159722222222221</v>
      </c>
      <c r="V19" s="38">
        <v>0.28121527777777777</v>
      </c>
      <c r="W19" s="39">
        <v>0.50119212962962967</v>
      </c>
      <c r="X19" s="370"/>
      <c r="Y19" s="371"/>
      <c r="Z19" s="38">
        <v>0.28262731481481479</v>
      </c>
      <c r="AA19" s="39">
        <v>0.70833333333333337</v>
      </c>
      <c r="AB19" s="38">
        <v>0.29377314814814814</v>
      </c>
      <c r="AC19" s="39">
        <v>0.70833333333333337</v>
      </c>
      <c r="AD19" s="38">
        <v>0.28974537037037035</v>
      </c>
      <c r="AE19" s="39"/>
      <c r="AF19" s="45"/>
      <c r="AG19" s="25"/>
      <c r="AH19" s="24"/>
      <c r="AI19" s="25"/>
      <c r="AJ19" s="34"/>
      <c r="AK19" s="33">
        <v>7</v>
      </c>
      <c r="AL19" s="325" t="s">
        <v>45</v>
      </c>
      <c r="AM19" s="326"/>
    </row>
    <row r="20" spans="1:39" ht="15.75" thickBot="1" x14ac:dyDescent="0.3">
      <c r="A20" s="364" t="s">
        <v>29</v>
      </c>
      <c r="B20" s="365"/>
      <c r="C20" s="57" t="s">
        <v>30</v>
      </c>
      <c r="D20" s="329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1"/>
    </row>
    <row r="22" spans="1:39" x14ac:dyDescent="0.25">
      <c r="W22" s="55"/>
    </row>
    <row r="23" spans="1:39" ht="15" customHeight="1" x14ac:dyDescent="0.25">
      <c r="E23" s="43"/>
      <c r="F23" s="43"/>
      <c r="G23" s="43"/>
      <c r="H23" s="43"/>
      <c r="P23" s="43"/>
      <c r="V23" s="43"/>
    </row>
    <row r="24" spans="1:39" x14ac:dyDescent="0.25">
      <c r="S24">
        <v>3</v>
      </c>
      <c r="U24">
        <v>1</v>
      </c>
    </row>
    <row r="25" spans="1:39" x14ac:dyDescent="0.25">
      <c r="E25">
        <v>2</v>
      </c>
      <c r="I25">
        <v>6</v>
      </c>
    </row>
    <row r="27" spans="1:39" x14ac:dyDescent="0.25">
      <c r="I27" s="56" t="s">
        <v>54</v>
      </c>
      <c r="N27" s="56" t="s">
        <v>54</v>
      </c>
      <c r="P27" s="56" t="s">
        <v>55</v>
      </c>
    </row>
    <row r="28" spans="1:39" x14ac:dyDescent="0.25">
      <c r="I28" t="s">
        <v>49</v>
      </c>
      <c r="N28" t="s">
        <v>48</v>
      </c>
      <c r="P28" t="s">
        <v>56</v>
      </c>
    </row>
  </sheetData>
  <mergeCells count="50"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AL8:AM8"/>
    <mergeCell ref="AL5:AM6"/>
    <mergeCell ref="AL7:AM7"/>
    <mergeCell ref="N8:O8"/>
    <mergeCell ref="AB5:AC5"/>
    <mergeCell ref="AD5:AE5"/>
    <mergeCell ref="AF5:AG5"/>
    <mergeCell ref="AH5:AI5"/>
    <mergeCell ref="AJ5:AJ6"/>
    <mergeCell ref="AK5:AK6"/>
    <mergeCell ref="P5:Q5"/>
    <mergeCell ref="R5:S5"/>
    <mergeCell ref="T5:U5"/>
    <mergeCell ref="V5:W5"/>
    <mergeCell ref="X5:Y5"/>
    <mergeCell ref="Z5:AA5"/>
    <mergeCell ref="AL16:AM16"/>
    <mergeCell ref="AL17:AM17"/>
    <mergeCell ref="AL18:AM18"/>
    <mergeCell ref="AL9:AM9"/>
    <mergeCell ref="AL10:AM10"/>
    <mergeCell ref="AL11:AM11"/>
    <mergeCell ref="AL12:AM12"/>
    <mergeCell ref="AL13:AM13"/>
    <mergeCell ref="F19:G19"/>
    <mergeCell ref="D19:E19"/>
    <mergeCell ref="D15:E15"/>
    <mergeCell ref="L15:M15"/>
    <mergeCell ref="A20:B20"/>
    <mergeCell ref="D20:AM20"/>
    <mergeCell ref="J7:K19"/>
    <mergeCell ref="X7:Y19"/>
    <mergeCell ref="AL19:AM19"/>
    <mergeCell ref="P13:Q13"/>
    <mergeCell ref="P19:Q19"/>
    <mergeCell ref="N19:O19"/>
    <mergeCell ref="L19:M19"/>
    <mergeCell ref="H19:I19"/>
    <mergeCell ref="AL14:AM14"/>
    <mergeCell ref="AL15:AM15"/>
  </mergeCell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5D043-3819-49F6-82C4-9A2454C0E926}">
  <dimension ref="A1:AM27"/>
  <sheetViews>
    <sheetView showGridLines="0" workbookViewId="0">
      <pane xSplit="3" ySplit="20" topLeftCell="Y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8.42578125" bestFit="1" customWidth="1"/>
    <col min="7" max="7" width="6.57031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3" bestFit="1" customWidth="1"/>
    <col min="12" max="12" width="11.85546875" bestFit="1" customWidth="1"/>
    <col min="13" max="13" width="12" bestFit="1" customWidth="1"/>
    <col min="14" max="14" width="12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2.85546875" bestFit="1" customWidth="1"/>
    <col min="19" max="19" width="13" bestFit="1" customWidth="1"/>
    <col min="20" max="20" width="11.85546875" bestFit="1" customWidth="1"/>
    <col min="21" max="21" width="13" bestFit="1" customWidth="1"/>
    <col min="22" max="22" width="11.85546875" bestFit="1" customWidth="1"/>
    <col min="23" max="23" width="12" bestFit="1" customWidth="1"/>
    <col min="24" max="24" width="12.85546875" bestFit="1" customWidth="1"/>
    <col min="25" max="25" width="13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6.5703125" bestFit="1" customWidth="1"/>
    <col min="30" max="30" width="8.4257812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53" t="s">
        <v>59</v>
      </c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5"/>
      <c r="AH4" s="4"/>
      <c r="AI4" s="4"/>
    </row>
    <row r="5" spans="1:39" ht="16.5" thickBot="1" x14ac:dyDescent="0.3">
      <c r="A5" s="356" t="s">
        <v>0</v>
      </c>
      <c r="B5" s="356" t="s">
        <v>1</v>
      </c>
      <c r="C5" s="358" t="s">
        <v>2</v>
      </c>
      <c r="D5" s="347">
        <v>45689</v>
      </c>
      <c r="E5" s="348"/>
      <c r="F5" s="347">
        <v>45690</v>
      </c>
      <c r="G5" s="348"/>
      <c r="H5" s="347">
        <v>45691</v>
      </c>
      <c r="I5" s="348"/>
      <c r="J5" s="347">
        <v>45692</v>
      </c>
      <c r="K5" s="348"/>
      <c r="L5" s="347">
        <v>45693</v>
      </c>
      <c r="M5" s="348"/>
      <c r="N5" s="347">
        <v>45694</v>
      </c>
      <c r="O5" s="348"/>
      <c r="P5" s="347">
        <v>45695</v>
      </c>
      <c r="Q5" s="348"/>
      <c r="R5" s="347">
        <v>45696</v>
      </c>
      <c r="S5" s="348"/>
      <c r="T5" s="347">
        <v>45697</v>
      </c>
      <c r="U5" s="348"/>
      <c r="V5" s="347">
        <v>45698</v>
      </c>
      <c r="W5" s="348"/>
      <c r="X5" s="347">
        <v>45699</v>
      </c>
      <c r="Y5" s="348"/>
      <c r="Z5" s="347">
        <v>45700</v>
      </c>
      <c r="AA5" s="348"/>
      <c r="AB5" s="347">
        <v>45701</v>
      </c>
      <c r="AC5" s="348"/>
      <c r="AD5" s="347">
        <v>45702</v>
      </c>
      <c r="AE5" s="348"/>
      <c r="AF5" s="347">
        <v>45703</v>
      </c>
      <c r="AG5" s="348"/>
      <c r="AH5" s="349" t="s">
        <v>3</v>
      </c>
      <c r="AI5" s="351" t="s">
        <v>4</v>
      </c>
      <c r="AJ5" s="343" t="s">
        <v>5</v>
      </c>
      <c r="AK5" s="344"/>
    </row>
    <row r="6" spans="1:39" ht="15.75" thickBot="1" x14ac:dyDescent="0.3">
      <c r="A6" s="357"/>
      <c r="B6" s="357"/>
      <c r="C6" s="359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350"/>
      <c r="AI6" s="352"/>
      <c r="AJ6" s="345"/>
      <c r="AK6" s="346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0.37857638888888889</v>
      </c>
      <c r="E7" s="17">
        <v>0.79890046296296291</v>
      </c>
      <c r="F7" s="380" t="s">
        <v>11</v>
      </c>
      <c r="G7" s="367"/>
      <c r="H7" s="385"/>
      <c r="I7" s="386"/>
      <c r="J7" s="44">
        <v>0.34315972222222224</v>
      </c>
      <c r="K7" s="46">
        <v>0.99418981481481483</v>
      </c>
      <c r="L7" s="44">
        <v>0.33333333333333331</v>
      </c>
      <c r="M7" s="46">
        <v>0.82634259259259257</v>
      </c>
      <c r="N7" s="44">
        <v>0.33770833333333333</v>
      </c>
      <c r="O7" s="46">
        <v>0.75</v>
      </c>
      <c r="P7" s="44">
        <v>0.32371527777777775</v>
      </c>
      <c r="Q7" s="17">
        <v>0.75</v>
      </c>
      <c r="R7" s="16">
        <v>3.8773148148148147E-2</v>
      </c>
      <c r="S7" s="17">
        <v>0.54166666666666663</v>
      </c>
      <c r="T7" s="58"/>
      <c r="U7" s="59"/>
      <c r="V7" s="44">
        <v>0.33423611111111112</v>
      </c>
      <c r="W7" s="46">
        <v>0.75</v>
      </c>
      <c r="X7" s="44">
        <v>2.9166666666666668E-3</v>
      </c>
      <c r="Y7" s="46">
        <v>0.75</v>
      </c>
      <c r="Z7" s="44">
        <v>0.34434027777777776</v>
      </c>
      <c r="AA7" s="46">
        <v>0.89554398148148151</v>
      </c>
      <c r="AB7" s="44">
        <v>0.34258101851851852</v>
      </c>
      <c r="AC7" s="46"/>
      <c r="AD7" s="44"/>
      <c r="AE7" s="46"/>
      <c r="AF7" s="16"/>
      <c r="AG7" s="17"/>
      <c r="AH7" s="18"/>
      <c r="AI7" s="19"/>
      <c r="AJ7" s="374"/>
      <c r="AK7" s="375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0.29166666666666669</v>
      </c>
      <c r="E8" s="25">
        <v>0.69314814814814818</v>
      </c>
      <c r="F8" s="381"/>
      <c r="G8" s="369"/>
      <c r="H8" s="45">
        <v>0.3054398148148148</v>
      </c>
      <c r="I8" s="47">
        <v>0.71193287037037034</v>
      </c>
      <c r="J8" s="45">
        <v>0.29166666666666669</v>
      </c>
      <c r="K8" s="47">
        <v>0.75055555555555553</v>
      </c>
      <c r="L8" s="45">
        <v>0.2923263888888889</v>
      </c>
      <c r="M8" s="47">
        <v>0.82565972222222217</v>
      </c>
      <c r="N8" s="45">
        <v>0.28516203703703702</v>
      </c>
      <c r="O8" s="47">
        <v>0.81047453703703709</v>
      </c>
      <c r="P8" s="45">
        <v>0.29643518518518519</v>
      </c>
      <c r="Q8" s="25">
        <v>0.75</v>
      </c>
      <c r="R8" s="24">
        <v>2.3043981481481481E-2</v>
      </c>
      <c r="S8" s="25">
        <v>0.7028240740740741</v>
      </c>
      <c r="T8" s="24">
        <v>0.30997685185185186</v>
      </c>
      <c r="U8" s="47">
        <v>0.54032407407407412</v>
      </c>
      <c r="V8" s="45">
        <v>0.30401620370370369</v>
      </c>
      <c r="W8" s="47">
        <v>0.76109953703703703</v>
      </c>
      <c r="X8" s="45">
        <v>0.30384259259259261</v>
      </c>
      <c r="Y8" s="47">
        <v>4.8611111111111112E-3</v>
      </c>
      <c r="Z8" s="45">
        <v>0.31064814814814817</v>
      </c>
      <c r="AA8" s="47">
        <v>0.91666666666666663</v>
      </c>
      <c r="AB8" s="45">
        <v>0.29364583333333333</v>
      </c>
      <c r="AC8" s="47"/>
      <c r="AD8" s="45"/>
      <c r="AE8" s="47"/>
      <c r="AF8" s="24"/>
      <c r="AG8" s="25"/>
      <c r="AH8" s="26"/>
      <c r="AI8" s="28"/>
      <c r="AJ8" s="341" t="s">
        <v>62</v>
      </c>
      <c r="AK8" s="342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51">
        <v>0.38400462962962961</v>
      </c>
      <c r="E9" s="25">
        <v>0.54166666666666663</v>
      </c>
      <c r="F9" s="381"/>
      <c r="G9" s="369"/>
      <c r="H9" s="378"/>
      <c r="I9" s="379"/>
      <c r="J9" s="45">
        <v>0.38209490740740742</v>
      </c>
      <c r="K9" s="47">
        <v>0.75006944444444446</v>
      </c>
      <c r="L9" s="45">
        <v>0.38209490740740742</v>
      </c>
      <c r="M9" s="47">
        <v>0.75069444444444444</v>
      </c>
      <c r="N9" s="50">
        <v>0.42561342592592594</v>
      </c>
      <c r="O9" s="47">
        <v>0.75937500000000002</v>
      </c>
      <c r="P9" s="45">
        <v>0.37874999999999998</v>
      </c>
      <c r="Q9" s="25">
        <v>0.75</v>
      </c>
      <c r="R9" s="362" t="s">
        <v>40</v>
      </c>
      <c r="S9" s="363"/>
      <c r="T9" s="389" t="s">
        <v>11</v>
      </c>
      <c r="U9" s="390"/>
      <c r="V9" s="45">
        <v>0.38207175925925924</v>
      </c>
      <c r="W9" s="47">
        <v>0.75020833333333337</v>
      </c>
      <c r="X9" s="45">
        <v>0.37458333333333332</v>
      </c>
      <c r="Y9" s="47">
        <v>0.75002314814814819</v>
      </c>
      <c r="Z9" s="45">
        <v>0.37928240740740743</v>
      </c>
      <c r="AA9" s="47"/>
      <c r="AB9" s="45">
        <v>0.38260416666666669</v>
      </c>
      <c r="AC9" s="47"/>
      <c r="AD9" s="45"/>
      <c r="AE9" s="47"/>
      <c r="AF9" s="24"/>
      <c r="AG9" s="25"/>
      <c r="AH9" s="26">
        <v>1</v>
      </c>
      <c r="AI9" s="28">
        <v>1</v>
      </c>
      <c r="AJ9" s="325"/>
      <c r="AK9" s="326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0.28215277777777775</v>
      </c>
      <c r="E10" s="25">
        <v>0.54166666666666663</v>
      </c>
      <c r="F10" s="381"/>
      <c r="G10" s="369"/>
      <c r="H10" s="45">
        <v>0.30708333333333332</v>
      </c>
      <c r="I10" s="47"/>
      <c r="J10" s="45">
        <v>0.28583333333333333</v>
      </c>
      <c r="K10" s="47">
        <v>0.78907407407407404</v>
      </c>
      <c r="L10" s="45">
        <v>0.2971759259259259</v>
      </c>
      <c r="M10" s="47">
        <v>0.75</v>
      </c>
      <c r="N10" s="45">
        <v>0.2926273148148148</v>
      </c>
      <c r="O10" s="47">
        <v>0.75777777777777777</v>
      </c>
      <c r="P10" s="45">
        <v>0.29243055555555558</v>
      </c>
      <c r="Q10" s="25">
        <v>0.82775462962962965</v>
      </c>
      <c r="R10" s="24">
        <v>0.29679398148148151</v>
      </c>
      <c r="S10" s="25">
        <v>0.54166666666666663</v>
      </c>
      <c r="T10" s="389"/>
      <c r="U10" s="390"/>
      <c r="V10" s="45">
        <v>0.29631944444444447</v>
      </c>
      <c r="W10" s="47">
        <v>0.75</v>
      </c>
      <c r="X10" s="45">
        <v>0.27671296296296294</v>
      </c>
      <c r="Y10" s="47">
        <v>0.79538194444444443</v>
      </c>
      <c r="Z10" s="45">
        <v>0.30012731481481481</v>
      </c>
      <c r="AA10" s="47">
        <v>0.78292824074074074</v>
      </c>
      <c r="AB10" s="45">
        <v>0.29802083333333335</v>
      </c>
      <c r="AC10" s="47"/>
      <c r="AD10" s="45"/>
      <c r="AE10" s="47"/>
      <c r="AF10" s="24"/>
      <c r="AG10" s="25"/>
      <c r="AH10" s="31"/>
      <c r="AI10" s="28"/>
      <c r="AJ10" s="341" t="s">
        <v>63</v>
      </c>
      <c r="AK10" s="342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0.375</v>
      </c>
      <c r="E11" s="25">
        <v>0.61853009259259262</v>
      </c>
      <c r="F11" s="381"/>
      <c r="G11" s="369"/>
      <c r="H11" s="378"/>
      <c r="I11" s="379"/>
      <c r="J11" s="45">
        <v>0.38194444444444442</v>
      </c>
      <c r="K11" s="47">
        <v>0.82429398148148147</v>
      </c>
      <c r="L11" s="45">
        <v>0.37916666666666665</v>
      </c>
      <c r="M11" s="47">
        <v>0.78075231481481477</v>
      </c>
      <c r="N11" s="45">
        <v>0.37638888888888888</v>
      </c>
      <c r="O11" s="47">
        <v>0.78531249999999997</v>
      </c>
      <c r="P11" s="45">
        <v>0.37916666666666665</v>
      </c>
      <c r="Q11" s="25">
        <v>0.79561342592592588</v>
      </c>
      <c r="R11" s="24">
        <v>0.37987268518518519</v>
      </c>
      <c r="S11" s="25">
        <v>0.57289351851851855</v>
      </c>
      <c r="T11" s="389"/>
      <c r="U11" s="390"/>
      <c r="V11" s="45">
        <v>0.375</v>
      </c>
      <c r="W11" s="47">
        <v>0.84182870370370366</v>
      </c>
      <c r="X11" s="45">
        <v>0.37916666666666665</v>
      </c>
      <c r="Y11" s="47">
        <v>0.99930555555555556</v>
      </c>
      <c r="Z11" s="45">
        <v>0.38194444444444442</v>
      </c>
      <c r="AA11" s="47">
        <v>0.81773148148148145</v>
      </c>
      <c r="AB11" s="45">
        <v>0.39583333333333331</v>
      </c>
      <c r="AC11" s="47"/>
      <c r="AD11" s="45"/>
      <c r="AE11" s="47"/>
      <c r="AF11" s="24"/>
      <c r="AG11" s="25"/>
      <c r="AH11" s="26"/>
      <c r="AI11" s="28"/>
      <c r="AJ11" s="325" t="s">
        <v>61</v>
      </c>
      <c r="AK11" s="326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0.35425925925925927</v>
      </c>
      <c r="E12" s="25">
        <v>0.54166666666666663</v>
      </c>
      <c r="F12" s="381"/>
      <c r="G12" s="369"/>
      <c r="H12" s="45">
        <v>0.35128472222222223</v>
      </c>
      <c r="I12" s="47"/>
      <c r="J12" s="45">
        <v>0.34038194444444442</v>
      </c>
      <c r="K12" s="47">
        <v>0.75</v>
      </c>
      <c r="L12" s="45">
        <v>0.30716435185185187</v>
      </c>
      <c r="M12" s="47">
        <v>0.75</v>
      </c>
      <c r="N12" s="45">
        <v>0.32361111111111113</v>
      </c>
      <c r="O12" s="47">
        <v>0.75</v>
      </c>
      <c r="P12" s="45">
        <v>0.31914351851851852</v>
      </c>
      <c r="Q12" s="25">
        <v>0.75</v>
      </c>
      <c r="R12" s="24">
        <v>0.31998842592592591</v>
      </c>
      <c r="S12" s="25">
        <v>0.54166666666666663</v>
      </c>
      <c r="T12" s="389"/>
      <c r="U12" s="390"/>
      <c r="V12" s="45">
        <v>0.33174768518518516</v>
      </c>
      <c r="W12" s="47">
        <v>0.76650462962962962</v>
      </c>
      <c r="X12" s="45">
        <v>0.32572916666666668</v>
      </c>
      <c r="Y12" s="47">
        <v>0.76385416666666661</v>
      </c>
      <c r="Z12" s="45">
        <v>0.32457175925925924</v>
      </c>
      <c r="AA12" s="47">
        <v>0.7828356481481481</v>
      </c>
      <c r="AB12" s="45">
        <v>0.32793981481481482</v>
      </c>
      <c r="AC12" s="47"/>
      <c r="AD12" s="45"/>
      <c r="AE12" s="47"/>
      <c r="AF12" s="24"/>
      <c r="AG12" s="25"/>
      <c r="AH12" s="26"/>
      <c r="AI12" s="28"/>
      <c r="AJ12" s="341" t="s">
        <v>64</v>
      </c>
      <c r="AK12" s="342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24">
        <v>0.3825115740740741</v>
      </c>
      <c r="E13" s="25">
        <v>0.60068287037037038</v>
      </c>
      <c r="F13" s="381"/>
      <c r="G13" s="369"/>
      <c r="H13" s="387" t="s">
        <v>10</v>
      </c>
      <c r="I13" s="388"/>
      <c r="J13" s="45">
        <v>0.38064814814814812</v>
      </c>
      <c r="K13" s="47">
        <v>0.75516203703703699</v>
      </c>
      <c r="L13" s="45">
        <v>0.38104166666666667</v>
      </c>
      <c r="M13" s="47">
        <v>0.76067129629629626</v>
      </c>
      <c r="N13" s="45">
        <v>0.37601851851851853</v>
      </c>
      <c r="O13" s="47">
        <v>0.7723726851851852</v>
      </c>
      <c r="P13" s="45">
        <v>0.3765162037037037</v>
      </c>
      <c r="Q13" s="25">
        <v>0.75353009259259263</v>
      </c>
      <c r="R13" s="51">
        <v>0.44611111111111112</v>
      </c>
      <c r="S13" s="25">
        <v>0.56939814814814815</v>
      </c>
      <c r="T13" s="389"/>
      <c r="U13" s="390"/>
      <c r="V13" s="45">
        <v>0.37983796296296296</v>
      </c>
      <c r="W13" s="47"/>
      <c r="X13" s="45">
        <v>0.35912037037037037</v>
      </c>
      <c r="Y13" s="47">
        <v>0.67890046296296291</v>
      </c>
      <c r="Z13" s="45">
        <v>0.38230324074074074</v>
      </c>
      <c r="AA13" s="47">
        <v>0.78165509259259258</v>
      </c>
      <c r="AB13" s="45">
        <v>0.38947916666666665</v>
      </c>
      <c r="AC13" s="47"/>
      <c r="AD13" s="45"/>
      <c r="AE13" s="47"/>
      <c r="AF13" s="24"/>
      <c r="AG13" s="25"/>
      <c r="AH13" s="26">
        <v>2</v>
      </c>
      <c r="AI13" s="28"/>
      <c r="AJ13" s="325"/>
      <c r="AK13" s="326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0.36062499999999997</v>
      </c>
      <c r="E14" s="25">
        <v>0.56587962962962968</v>
      </c>
      <c r="F14" s="381"/>
      <c r="G14" s="369"/>
      <c r="H14" s="387"/>
      <c r="I14" s="388"/>
      <c r="J14" s="45">
        <v>0.37543981481481481</v>
      </c>
      <c r="K14" s="47">
        <v>0.75168981481481478</v>
      </c>
      <c r="L14" s="45">
        <v>0.36160879629629628</v>
      </c>
      <c r="M14" s="47">
        <v>0.75118055555555552</v>
      </c>
      <c r="N14" s="45">
        <v>0.36136574074074074</v>
      </c>
      <c r="O14" s="47">
        <v>0.75047453703703704</v>
      </c>
      <c r="P14" s="45">
        <v>0.3624074074074074</v>
      </c>
      <c r="Q14" s="25">
        <v>0.75087962962962962</v>
      </c>
      <c r="R14" s="24">
        <v>0.37488425925925928</v>
      </c>
      <c r="S14" s="25">
        <v>0.54238425925925926</v>
      </c>
      <c r="T14" s="389"/>
      <c r="U14" s="390"/>
      <c r="V14" s="45">
        <v>0.36226851851851855</v>
      </c>
      <c r="W14" s="47">
        <v>0.75093750000000004</v>
      </c>
      <c r="X14" s="45">
        <v>0.37429398148148146</v>
      </c>
      <c r="Y14" s="47">
        <v>0.74996527777777777</v>
      </c>
      <c r="Z14" s="45">
        <v>0.36109953703703701</v>
      </c>
      <c r="AA14" s="47">
        <v>0.75105324074074076</v>
      </c>
      <c r="AB14" s="45">
        <v>0.34638888888888891</v>
      </c>
      <c r="AC14" s="47"/>
      <c r="AD14" s="45"/>
      <c r="AE14" s="25"/>
      <c r="AF14" s="24"/>
      <c r="AG14" s="25"/>
      <c r="AH14" s="26"/>
      <c r="AI14" s="33"/>
      <c r="AJ14" s="325" t="s">
        <v>61</v>
      </c>
      <c r="AK14" s="326"/>
    </row>
    <row r="15" spans="1:39" ht="15.75" customHeight="1" x14ac:dyDescent="0.25">
      <c r="A15" s="21" t="s">
        <v>22</v>
      </c>
      <c r="B15" s="22">
        <v>155</v>
      </c>
      <c r="C15" s="23" t="s">
        <v>23</v>
      </c>
      <c r="D15" s="24">
        <v>0.32758101851851851</v>
      </c>
      <c r="E15" s="25">
        <v>0.59829861111111116</v>
      </c>
      <c r="F15" s="381"/>
      <c r="G15" s="369"/>
      <c r="H15" s="387"/>
      <c r="I15" s="388"/>
      <c r="J15" s="45">
        <v>0.29166666666666669</v>
      </c>
      <c r="K15" s="47">
        <v>0.75885416666666672</v>
      </c>
      <c r="L15" s="45">
        <v>0.30178240740740742</v>
      </c>
      <c r="M15" s="47">
        <v>0.71292824074074079</v>
      </c>
      <c r="N15" s="45">
        <v>0.29746527777777776</v>
      </c>
      <c r="O15" s="47">
        <v>0.7155555555555555</v>
      </c>
      <c r="P15" s="45">
        <v>0.31035879629629631</v>
      </c>
      <c r="Q15" s="25">
        <v>0.7267824074074074</v>
      </c>
      <c r="R15" s="24">
        <v>0.29166666666666669</v>
      </c>
      <c r="S15" s="25">
        <v>0.51916666666666667</v>
      </c>
      <c r="T15" s="389"/>
      <c r="U15" s="390"/>
      <c r="V15" s="45">
        <v>0.30103009259259261</v>
      </c>
      <c r="W15" s="47">
        <v>0.74282407407407403</v>
      </c>
      <c r="X15" s="45">
        <v>0.31126157407407407</v>
      </c>
      <c r="Y15" s="47">
        <v>0.74496527777777777</v>
      </c>
      <c r="Z15" s="45">
        <v>0.3084837962962963</v>
      </c>
      <c r="AA15" s="47">
        <v>0.71395833333333336</v>
      </c>
      <c r="AB15" s="45">
        <v>0.30189814814814814</v>
      </c>
      <c r="AC15" s="47"/>
      <c r="AD15" s="45"/>
      <c r="AE15" s="25"/>
      <c r="AF15" s="24"/>
      <c r="AG15" s="25"/>
      <c r="AH15" s="26"/>
      <c r="AI15" s="33"/>
      <c r="AJ15" s="341"/>
      <c r="AK15" s="342"/>
    </row>
    <row r="16" spans="1:39" ht="15.75" customHeight="1" x14ac:dyDescent="0.25">
      <c r="A16" s="21" t="s">
        <v>24</v>
      </c>
      <c r="B16" s="22">
        <v>159</v>
      </c>
      <c r="C16" s="23" t="s">
        <v>25</v>
      </c>
      <c r="D16" s="24">
        <v>0.3767476851851852</v>
      </c>
      <c r="E16" s="25">
        <v>0.54731481481481481</v>
      </c>
      <c r="F16" s="381"/>
      <c r="G16" s="369"/>
      <c r="H16" s="387"/>
      <c r="I16" s="388"/>
      <c r="J16" s="45">
        <v>0.37994212962962964</v>
      </c>
      <c r="K16" s="47">
        <v>0.75951388888888893</v>
      </c>
      <c r="L16" s="45">
        <v>0.32848379629629632</v>
      </c>
      <c r="M16" s="47">
        <v>0.75201388888888887</v>
      </c>
      <c r="N16" s="45">
        <v>0.37883101851851853</v>
      </c>
      <c r="O16" s="47">
        <v>0.75261574074074078</v>
      </c>
      <c r="P16" s="45">
        <v>0.38884259259259257</v>
      </c>
      <c r="Q16" s="25">
        <v>0.75218750000000001</v>
      </c>
      <c r="R16" s="24">
        <v>0.38445601851851852</v>
      </c>
      <c r="S16" s="25">
        <v>0.54700231481481476</v>
      </c>
      <c r="T16" s="389"/>
      <c r="U16" s="390"/>
      <c r="V16" s="45">
        <v>0.38252314814814814</v>
      </c>
      <c r="W16" s="47">
        <v>0.75346064814814817</v>
      </c>
      <c r="X16" s="45">
        <v>0.37099537037037039</v>
      </c>
      <c r="Y16" s="47">
        <v>0.75120370370370371</v>
      </c>
      <c r="Z16" s="45">
        <v>0.37076388888888889</v>
      </c>
      <c r="AA16" s="47">
        <v>0.75069444444444444</v>
      </c>
      <c r="AB16" s="45">
        <v>0.37907407407407406</v>
      </c>
      <c r="AC16" s="47"/>
      <c r="AD16" s="45"/>
      <c r="AE16" s="25"/>
      <c r="AF16" s="24"/>
      <c r="AG16" s="25"/>
      <c r="AH16" s="26"/>
      <c r="AI16" s="33"/>
      <c r="AJ16" s="325"/>
      <c r="AK16" s="326"/>
    </row>
    <row r="17" spans="1:37" ht="15.75" customHeight="1" x14ac:dyDescent="0.25">
      <c r="A17" s="21" t="s">
        <v>26</v>
      </c>
      <c r="B17" s="22">
        <v>52</v>
      </c>
      <c r="C17" s="23" t="s">
        <v>27</v>
      </c>
      <c r="D17" s="24">
        <v>0.29166666666666669</v>
      </c>
      <c r="E17" s="25">
        <v>0.5982291666666667</v>
      </c>
      <c r="F17" s="381"/>
      <c r="G17" s="369"/>
      <c r="H17" s="387"/>
      <c r="I17" s="388"/>
      <c r="J17" s="45">
        <v>0.28447916666666667</v>
      </c>
      <c r="K17" s="47">
        <v>0.7146527777777778</v>
      </c>
      <c r="L17" s="45">
        <v>0.28043981481481484</v>
      </c>
      <c r="M17" s="47">
        <v>0.71107638888888891</v>
      </c>
      <c r="N17" s="45">
        <v>0.37930555555555556</v>
      </c>
      <c r="O17" s="47">
        <v>0.71964120370370366</v>
      </c>
      <c r="P17" s="45">
        <v>0.37997685185185187</v>
      </c>
      <c r="Q17" s="25">
        <v>0.71945601851851848</v>
      </c>
      <c r="R17" s="24">
        <v>0.28635416666666669</v>
      </c>
      <c r="S17" s="25">
        <v>0.51749999999999996</v>
      </c>
      <c r="T17" s="389"/>
      <c r="U17" s="390"/>
      <c r="V17" s="45">
        <v>0.37466435185185187</v>
      </c>
      <c r="W17" s="47">
        <v>0.74148148148148152</v>
      </c>
      <c r="X17" s="45"/>
      <c r="Y17" s="47">
        <v>0.71260416666666671</v>
      </c>
      <c r="Z17" s="45">
        <v>0.35449074074074072</v>
      </c>
      <c r="AA17" s="47">
        <v>0.76413194444444443</v>
      </c>
      <c r="AB17" s="45">
        <v>0.2993865740740741</v>
      </c>
      <c r="AC17" s="47"/>
      <c r="AD17" s="45"/>
      <c r="AE17" s="25"/>
      <c r="AF17" s="24"/>
      <c r="AG17" s="25"/>
      <c r="AH17" s="34"/>
      <c r="AI17" s="33"/>
      <c r="AJ17" s="341" t="s">
        <v>60</v>
      </c>
      <c r="AK17" s="342"/>
    </row>
    <row r="18" spans="1:37" ht="15.75" customHeight="1" x14ac:dyDescent="0.25">
      <c r="A18" s="52" t="s">
        <v>26</v>
      </c>
      <c r="B18" s="53">
        <v>177</v>
      </c>
      <c r="C18" s="54" t="s">
        <v>41</v>
      </c>
      <c r="D18" s="24">
        <v>0.2747337962962963</v>
      </c>
      <c r="E18" s="25">
        <v>0.55105324074074069</v>
      </c>
      <c r="F18" s="381"/>
      <c r="G18" s="369"/>
      <c r="H18" s="387"/>
      <c r="I18" s="388"/>
      <c r="J18" s="45">
        <v>0.29152777777777777</v>
      </c>
      <c r="K18" s="47">
        <v>0.71255787037037033</v>
      </c>
      <c r="L18" s="45">
        <v>0.28369212962962964</v>
      </c>
      <c r="M18" s="47">
        <v>0.71035879629629628</v>
      </c>
      <c r="N18" s="45">
        <v>0.26974537037037039</v>
      </c>
      <c r="O18" s="47">
        <v>0.71956018518518516</v>
      </c>
      <c r="P18" s="45">
        <v>0.2888425925925926</v>
      </c>
      <c r="Q18" s="25">
        <v>0.71934027777777776</v>
      </c>
      <c r="R18" s="24">
        <v>0.28037037037037038</v>
      </c>
      <c r="S18" s="25">
        <v>0.51768518518518514</v>
      </c>
      <c r="T18" s="389"/>
      <c r="U18" s="390"/>
      <c r="V18" s="45">
        <v>0.30172453703703705</v>
      </c>
      <c r="W18" s="47">
        <v>0.76607638888888885</v>
      </c>
      <c r="X18" s="45">
        <v>0.28593750000000001</v>
      </c>
      <c r="Y18" s="47">
        <v>0.71692129629629631</v>
      </c>
      <c r="Z18" s="45">
        <v>0.28810185185185183</v>
      </c>
      <c r="AA18" s="47">
        <v>0.71174768518518516</v>
      </c>
      <c r="AB18" s="45">
        <v>0.28189814814814818</v>
      </c>
      <c r="AC18" s="47"/>
      <c r="AD18" s="45"/>
      <c r="AE18" s="25"/>
      <c r="AF18" s="24"/>
      <c r="AG18" s="25"/>
      <c r="AH18" s="34"/>
      <c r="AI18" s="33"/>
      <c r="AJ18" s="325"/>
      <c r="AK18" s="326"/>
    </row>
    <row r="19" spans="1:37" ht="15.75" customHeight="1" thickBot="1" x14ac:dyDescent="0.3">
      <c r="A19" s="52" t="s">
        <v>57</v>
      </c>
      <c r="B19" s="53"/>
      <c r="C19" s="54" t="s">
        <v>58</v>
      </c>
      <c r="D19" s="383" t="s">
        <v>44</v>
      </c>
      <c r="E19" s="384"/>
      <c r="F19" s="382"/>
      <c r="G19" s="371"/>
      <c r="H19" s="376" t="s">
        <v>44</v>
      </c>
      <c r="I19" s="377"/>
      <c r="J19" s="376" t="s">
        <v>44</v>
      </c>
      <c r="K19" s="377"/>
      <c r="L19" s="376" t="s">
        <v>44</v>
      </c>
      <c r="M19" s="377"/>
      <c r="N19" s="376" t="s">
        <v>44</v>
      </c>
      <c r="O19" s="377"/>
      <c r="P19" s="376" t="s">
        <v>44</v>
      </c>
      <c r="Q19" s="384"/>
      <c r="R19" s="383" t="s">
        <v>44</v>
      </c>
      <c r="S19" s="384"/>
      <c r="T19" s="383" t="s">
        <v>44</v>
      </c>
      <c r="U19" s="377"/>
      <c r="V19" s="376" t="s">
        <v>44</v>
      </c>
      <c r="W19" s="377"/>
      <c r="X19" s="376" t="s">
        <v>44</v>
      </c>
      <c r="Y19" s="377"/>
      <c r="Z19" s="376" t="s">
        <v>44</v>
      </c>
      <c r="AA19" s="377"/>
      <c r="AB19" s="38">
        <v>0.33333333333333331</v>
      </c>
      <c r="AC19" s="39"/>
      <c r="AD19" s="45"/>
      <c r="AE19" s="25"/>
      <c r="AF19" s="24"/>
      <c r="AG19" s="25"/>
      <c r="AH19" s="34"/>
      <c r="AI19" s="33"/>
      <c r="AJ19" s="325" t="s">
        <v>65</v>
      </c>
      <c r="AK19" s="326"/>
    </row>
    <row r="20" spans="1:37" ht="15.75" thickBot="1" x14ac:dyDescent="0.3">
      <c r="A20" s="364" t="s">
        <v>29</v>
      </c>
      <c r="B20" s="365"/>
      <c r="C20" s="57" t="s">
        <v>30</v>
      </c>
      <c r="D20" s="329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1"/>
    </row>
    <row r="22" spans="1:37" x14ac:dyDescent="0.25">
      <c r="W22" s="55"/>
    </row>
    <row r="23" spans="1:37" ht="15" customHeight="1" x14ac:dyDescent="0.25">
      <c r="E23" s="43"/>
      <c r="F23" s="43"/>
      <c r="G23" s="43"/>
      <c r="H23" s="43"/>
      <c r="P23" s="43"/>
      <c r="V23" s="43"/>
    </row>
    <row r="24" spans="1:37" x14ac:dyDescent="0.25">
      <c r="S24">
        <v>3</v>
      </c>
      <c r="U24">
        <v>1</v>
      </c>
    </row>
    <row r="27" spans="1:37" x14ac:dyDescent="0.25">
      <c r="I27" s="56"/>
      <c r="N27" s="56"/>
      <c r="P27" s="56"/>
    </row>
  </sheetData>
  <mergeCells count="55">
    <mergeCell ref="H7:I7"/>
    <mergeCell ref="H11:I11"/>
    <mergeCell ref="H13:I18"/>
    <mergeCell ref="V19:W19"/>
    <mergeCell ref="T9:U18"/>
    <mergeCell ref="R9:S9"/>
    <mergeCell ref="R19:S19"/>
    <mergeCell ref="T19:U19"/>
    <mergeCell ref="X19:Y19"/>
    <mergeCell ref="Z19:AA19"/>
    <mergeCell ref="H19:I19"/>
    <mergeCell ref="H9:I9"/>
    <mergeCell ref="A20:B20"/>
    <mergeCell ref="D20:AK20"/>
    <mergeCell ref="F7:G19"/>
    <mergeCell ref="D19:E19"/>
    <mergeCell ref="J19:K19"/>
    <mergeCell ref="L19:M19"/>
    <mergeCell ref="N19:O19"/>
    <mergeCell ref="P19:Q19"/>
    <mergeCell ref="AJ16:AK16"/>
    <mergeCell ref="AJ17:AK17"/>
    <mergeCell ref="AJ18:AK18"/>
    <mergeCell ref="AJ19:AK19"/>
    <mergeCell ref="AJ13:AK13"/>
    <mergeCell ref="AJ14:AK14"/>
    <mergeCell ref="AJ15:AK15"/>
    <mergeCell ref="AJ5:AK6"/>
    <mergeCell ref="AJ7:AK7"/>
    <mergeCell ref="AJ8:AK8"/>
    <mergeCell ref="AJ9:AK9"/>
    <mergeCell ref="AJ10:AK10"/>
    <mergeCell ref="AJ11:AK11"/>
    <mergeCell ref="AJ12:AK12"/>
    <mergeCell ref="AB5:AC5"/>
    <mergeCell ref="AD5:AE5"/>
    <mergeCell ref="AF5:AG5"/>
    <mergeCell ref="AH5:AH6"/>
    <mergeCell ref="AI5:AI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266F-82AE-4A25-95EB-2F9D655B3F6A}">
  <dimension ref="A1:AI21"/>
  <sheetViews>
    <sheetView showGridLines="0" workbookViewId="0">
      <pane xSplit="3" ySplit="19" topLeftCell="D20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" bestFit="1" customWidth="1"/>
    <col min="5" max="5" width="13.285156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3" bestFit="1" customWidth="1"/>
    <col min="18" max="18" width="11.85546875" bestFit="1" customWidth="1"/>
    <col min="19" max="19" width="13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6.5703125" bestFit="1" customWidth="1"/>
    <col min="26" max="26" width="8.42578125" bestFit="1" customWidth="1"/>
    <col min="27" max="27" width="6.5703125" bestFit="1" customWidth="1"/>
    <col min="28" max="28" width="8.42578125" bestFit="1" customWidth="1"/>
    <col min="29" max="29" width="6.5703125" bestFit="1" customWidth="1"/>
    <col min="30" max="30" width="26.42578125" bestFit="1" customWidth="1"/>
    <col min="31" max="31" width="8.140625" bestFit="1" customWidth="1"/>
    <col min="33" max="33" width="129.7109375" customWidth="1"/>
  </cols>
  <sheetData>
    <row r="1" spans="1:35" x14ac:dyDescent="0.25">
      <c r="B1" s="1"/>
      <c r="Z1" s="2"/>
    </row>
    <row r="2" spans="1:35" x14ac:dyDescent="0.25">
      <c r="B2" s="1"/>
      <c r="C2" s="1"/>
    </row>
    <row r="3" spans="1:35" ht="15.75" thickBot="1" x14ac:dyDescent="0.3">
      <c r="B3" s="1"/>
    </row>
    <row r="4" spans="1:35" ht="47.25" thickBot="1" x14ac:dyDescent="0.75">
      <c r="B4" s="1"/>
      <c r="C4" s="3"/>
      <c r="D4" s="353" t="s">
        <v>66</v>
      </c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5"/>
      <c r="AD4" s="4"/>
      <c r="AE4" s="4"/>
    </row>
    <row r="5" spans="1:35" ht="16.5" thickBot="1" x14ac:dyDescent="0.3">
      <c r="A5" s="356" t="s">
        <v>0</v>
      </c>
      <c r="B5" s="356" t="s">
        <v>1</v>
      </c>
      <c r="C5" s="358" t="s">
        <v>2</v>
      </c>
      <c r="D5" s="347">
        <v>45704</v>
      </c>
      <c r="E5" s="348"/>
      <c r="F5" s="347">
        <v>45705</v>
      </c>
      <c r="G5" s="348"/>
      <c r="H5" s="347">
        <v>45706</v>
      </c>
      <c r="I5" s="348"/>
      <c r="J5" s="347">
        <v>45707</v>
      </c>
      <c r="K5" s="348"/>
      <c r="L5" s="347">
        <v>45708</v>
      </c>
      <c r="M5" s="348"/>
      <c r="N5" s="347">
        <v>45709</v>
      </c>
      <c r="O5" s="348"/>
      <c r="P5" s="347">
        <v>45710</v>
      </c>
      <c r="Q5" s="348"/>
      <c r="R5" s="347">
        <v>45711</v>
      </c>
      <c r="S5" s="348"/>
      <c r="T5" s="347">
        <v>45712</v>
      </c>
      <c r="U5" s="348"/>
      <c r="V5" s="347">
        <v>45713</v>
      </c>
      <c r="W5" s="348"/>
      <c r="X5" s="347">
        <v>45714</v>
      </c>
      <c r="Y5" s="348"/>
      <c r="Z5" s="347">
        <v>45715</v>
      </c>
      <c r="AA5" s="348"/>
      <c r="AB5" s="347">
        <v>45716</v>
      </c>
      <c r="AC5" s="348"/>
      <c r="AD5" s="349" t="s">
        <v>3</v>
      </c>
      <c r="AE5" s="351" t="s">
        <v>4</v>
      </c>
      <c r="AF5" s="343" t="s">
        <v>5</v>
      </c>
      <c r="AG5" s="344"/>
    </row>
    <row r="6" spans="1:35" ht="15.75" thickBot="1" x14ac:dyDescent="0.3">
      <c r="A6" s="357"/>
      <c r="B6" s="357"/>
      <c r="C6" s="359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2" t="s">
        <v>6</v>
      </c>
      <c r="AC6" s="6" t="s">
        <v>7</v>
      </c>
      <c r="AD6" s="350"/>
      <c r="AE6" s="352"/>
      <c r="AF6" s="345"/>
      <c r="AG6" s="346"/>
    </row>
    <row r="7" spans="1:35" ht="15" customHeight="1" thickBot="1" x14ac:dyDescent="0.3">
      <c r="A7" s="13" t="s">
        <v>8</v>
      </c>
      <c r="B7" s="14">
        <v>7</v>
      </c>
      <c r="C7" s="15" t="s">
        <v>9</v>
      </c>
      <c r="D7" s="398"/>
      <c r="E7" s="399"/>
      <c r="F7" s="16">
        <v>0.33817129629629628</v>
      </c>
      <c r="G7" s="17">
        <v>0.84927083333333331</v>
      </c>
      <c r="H7" s="16">
        <v>0.32517361111111109</v>
      </c>
      <c r="I7" s="46">
        <v>0.86694444444444441</v>
      </c>
      <c r="J7" s="44">
        <v>0.3042361111111111</v>
      </c>
      <c r="K7" s="46">
        <v>0.87480324074074078</v>
      </c>
      <c r="L7" s="44">
        <v>0.31633101851851853</v>
      </c>
      <c r="M7" s="17">
        <v>0.83376157407407403</v>
      </c>
      <c r="N7" s="16">
        <v>0.33766203703703701</v>
      </c>
      <c r="O7" s="46">
        <v>0.85854166666666665</v>
      </c>
      <c r="P7" s="44">
        <v>0.34060185185185188</v>
      </c>
      <c r="Q7" s="17">
        <v>0.75321759259259258</v>
      </c>
      <c r="R7" s="407"/>
      <c r="S7" s="408"/>
      <c r="T7" s="44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/>
      <c r="Z7" s="44"/>
      <c r="AA7" s="17"/>
      <c r="AB7" s="16"/>
      <c r="AC7" s="17"/>
      <c r="AD7" s="18"/>
      <c r="AE7" s="19"/>
      <c r="AF7" s="341" t="s">
        <v>67</v>
      </c>
      <c r="AG7" s="342"/>
      <c r="AI7" s="20"/>
    </row>
    <row r="8" spans="1:35" ht="15" customHeight="1" thickBot="1" x14ac:dyDescent="0.3">
      <c r="A8" s="21" t="s">
        <v>12</v>
      </c>
      <c r="B8" s="22">
        <v>11</v>
      </c>
      <c r="C8" s="23" t="s">
        <v>13</v>
      </c>
      <c r="D8" s="62">
        <v>0.25</v>
      </c>
      <c r="E8" s="63">
        <v>0.7211805555555556</v>
      </c>
      <c r="F8" s="24">
        <v>0.29166666666666669</v>
      </c>
      <c r="G8" s="25">
        <v>0.77130787037037041</v>
      </c>
      <c r="H8" s="24">
        <v>0.2926273148148148</v>
      </c>
      <c r="I8" s="47">
        <v>0.78667824074074078</v>
      </c>
      <c r="J8" s="45">
        <v>0.30050925925925925</v>
      </c>
      <c r="K8" s="47">
        <v>0.75</v>
      </c>
      <c r="L8" s="45">
        <v>0.29228009259259258</v>
      </c>
      <c r="M8" s="25">
        <v>0.79104166666666664</v>
      </c>
      <c r="N8" s="24">
        <v>0.28761574074074076</v>
      </c>
      <c r="O8" s="47">
        <v>0.75</v>
      </c>
      <c r="P8" s="45">
        <v>0.29166666666666669</v>
      </c>
      <c r="Q8" s="25">
        <v>0.67989583333333337</v>
      </c>
      <c r="R8" s="51">
        <v>0.29159722222222223</v>
      </c>
      <c r="S8" s="68">
        <v>0.67148148148148146</v>
      </c>
      <c r="T8" s="45">
        <v>0.27172453703703703</v>
      </c>
      <c r="U8" s="25">
        <v>0.76762731481481483</v>
      </c>
      <c r="V8" s="24">
        <v>0.29166666666666669</v>
      </c>
      <c r="W8" s="47">
        <v>0.75</v>
      </c>
      <c r="X8" s="45">
        <v>0.2930902777777778</v>
      </c>
      <c r="Y8" s="47"/>
      <c r="Z8" s="45"/>
      <c r="AA8" s="25"/>
      <c r="AB8" s="24"/>
      <c r="AC8" s="25"/>
      <c r="AD8" s="26"/>
      <c r="AE8" s="28"/>
      <c r="AF8" s="341" t="s">
        <v>71</v>
      </c>
      <c r="AG8" s="342"/>
      <c r="AI8" s="27"/>
    </row>
    <row r="9" spans="1:35" ht="15" customHeight="1" x14ac:dyDescent="0.25">
      <c r="A9" s="21" t="s">
        <v>14</v>
      </c>
      <c r="B9" s="22">
        <v>22</v>
      </c>
      <c r="C9" s="23" t="s">
        <v>15</v>
      </c>
      <c r="D9" s="392" t="s">
        <v>11</v>
      </c>
      <c r="E9" s="393"/>
      <c r="F9" s="24">
        <v>0.3825810185185185</v>
      </c>
      <c r="G9" s="25">
        <v>0.75</v>
      </c>
      <c r="H9" s="24">
        <v>0.37689814814814815</v>
      </c>
      <c r="I9" s="47">
        <v>0.75</v>
      </c>
      <c r="J9" s="45">
        <v>0.38252314814814814</v>
      </c>
      <c r="K9" s="47">
        <v>0.75</v>
      </c>
      <c r="L9" s="45">
        <v>0.38217592592592592</v>
      </c>
      <c r="M9" s="25">
        <v>0.77668981481481481</v>
      </c>
      <c r="N9" s="24">
        <v>0.38013888888888892</v>
      </c>
      <c r="O9" s="47">
        <v>0.75</v>
      </c>
      <c r="P9" s="45">
        <v>0.38396990740740738</v>
      </c>
      <c r="Q9" s="25">
        <v>0.5412731481481482</v>
      </c>
      <c r="R9" s="403" t="s">
        <v>11</v>
      </c>
      <c r="S9" s="404"/>
      <c r="T9" s="391" t="s">
        <v>40</v>
      </c>
      <c r="U9" s="363"/>
      <c r="V9" s="24">
        <v>0.3734837962962963</v>
      </c>
      <c r="W9" s="47">
        <v>0.74881944444444448</v>
      </c>
      <c r="X9" s="45">
        <v>0.37589120370370371</v>
      </c>
      <c r="Y9" s="47"/>
      <c r="Z9" s="45"/>
      <c r="AA9" s="25"/>
      <c r="AB9" s="24"/>
      <c r="AC9" s="25"/>
      <c r="AD9" s="26">
        <v>1</v>
      </c>
      <c r="AE9" s="28">
        <v>1</v>
      </c>
      <c r="AF9" s="325"/>
      <c r="AG9" s="326"/>
      <c r="AI9" s="27"/>
    </row>
    <row r="10" spans="1:35" s="32" customFormat="1" ht="15" customHeight="1" x14ac:dyDescent="0.25">
      <c r="A10" s="21" t="s">
        <v>8</v>
      </c>
      <c r="B10" s="29">
        <v>50</v>
      </c>
      <c r="C10" s="30" t="s">
        <v>16</v>
      </c>
      <c r="D10" s="394"/>
      <c r="E10" s="395"/>
      <c r="F10" s="24">
        <v>0.29523148148148148</v>
      </c>
      <c r="G10" s="25">
        <v>0.75</v>
      </c>
      <c r="H10" s="24">
        <v>0.28546296296296297</v>
      </c>
      <c r="I10" s="47">
        <v>0.8122800925925926</v>
      </c>
      <c r="J10" s="45">
        <v>0.29056712962962961</v>
      </c>
      <c r="K10" s="47">
        <v>0.81290509259259258</v>
      </c>
      <c r="L10" s="45">
        <v>0.29723379629629632</v>
      </c>
      <c r="M10" s="25">
        <v>0.7795023148148148</v>
      </c>
      <c r="N10" s="24">
        <v>0.29166666666666669</v>
      </c>
      <c r="O10" s="47">
        <v>0.79104166666666664</v>
      </c>
      <c r="P10" s="45">
        <v>0.30512731481481481</v>
      </c>
      <c r="Q10" s="25">
        <v>0.61931712962962959</v>
      </c>
      <c r="R10" s="403"/>
      <c r="S10" s="404"/>
      <c r="T10" s="45">
        <v>0.26049768518518518</v>
      </c>
      <c r="U10" s="25">
        <v>0.77153935185185185</v>
      </c>
      <c r="V10" s="24">
        <v>0.28417824074074072</v>
      </c>
      <c r="W10" s="47">
        <v>0.77421296296296294</v>
      </c>
      <c r="X10" s="45">
        <v>0.29359953703703706</v>
      </c>
      <c r="Y10" s="47"/>
      <c r="Z10" s="45"/>
      <c r="AA10" s="25"/>
      <c r="AB10" s="24"/>
      <c r="AC10" s="25"/>
      <c r="AD10" s="31"/>
      <c r="AE10" s="28"/>
      <c r="AF10" s="341" t="s">
        <v>64</v>
      </c>
      <c r="AG10" s="342"/>
    </row>
    <row r="11" spans="1:35" ht="15" customHeight="1" x14ac:dyDescent="0.25">
      <c r="A11" s="21" t="s">
        <v>17</v>
      </c>
      <c r="B11" s="22">
        <v>47</v>
      </c>
      <c r="C11" s="23" t="s">
        <v>18</v>
      </c>
      <c r="D11" s="394"/>
      <c r="E11" s="395"/>
      <c r="F11" s="24">
        <v>0.37944444444444442</v>
      </c>
      <c r="G11" s="25">
        <v>0.78614583333333332</v>
      </c>
      <c r="H11" s="24">
        <v>0.37798611111111113</v>
      </c>
      <c r="I11" s="47">
        <v>0.79443287037037036</v>
      </c>
      <c r="J11" s="45">
        <v>0.38200231481481484</v>
      </c>
      <c r="K11" s="47">
        <v>0.77947916666666661</v>
      </c>
      <c r="L11" s="45">
        <v>0.37861111111111112</v>
      </c>
      <c r="M11" s="25">
        <v>0.78587962962962965</v>
      </c>
      <c r="N11" s="24">
        <v>0.38166666666666665</v>
      </c>
      <c r="O11" s="47">
        <v>0.76543981481481482</v>
      </c>
      <c r="P11" s="45">
        <v>0.37936342592592592</v>
      </c>
      <c r="Q11" s="25">
        <v>0.56076388888888884</v>
      </c>
      <c r="R11" s="403"/>
      <c r="S11" s="404"/>
      <c r="T11" s="45">
        <v>0.38631944444444444</v>
      </c>
      <c r="U11" s="25">
        <v>0.81444444444444442</v>
      </c>
      <c r="V11" s="24">
        <v>0.38974537037037038</v>
      </c>
      <c r="W11" s="47">
        <v>0.75</v>
      </c>
      <c r="X11" s="45">
        <v>0.38162037037037039</v>
      </c>
      <c r="Y11" s="47"/>
      <c r="Z11" s="45"/>
      <c r="AA11" s="25"/>
      <c r="AB11" s="24"/>
      <c r="AC11" s="25"/>
      <c r="AD11" s="26">
        <v>2</v>
      </c>
      <c r="AE11" s="28"/>
      <c r="AF11" s="325" t="s">
        <v>53</v>
      </c>
      <c r="AG11" s="326"/>
    </row>
    <row r="12" spans="1:35" ht="15.75" customHeight="1" x14ac:dyDescent="0.25">
      <c r="A12" s="21" t="s">
        <v>8</v>
      </c>
      <c r="B12" s="22">
        <v>170</v>
      </c>
      <c r="C12" s="23" t="s">
        <v>19</v>
      </c>
      <c r="D12" s="394"/>
      <c r="E12" s="395"/>
      <c r="F12" s="24">
        <v>0.32817129629629632</v>
      </c>
      <c r="G12" s="25">
        <v>0.75</v>
      </c>
      <c r="H12" s="24">
        <v>0.33071759259259259</v>
      </c>
      <c r="I12" s="47">
        <v>0.75</v>
      </c>
      <c r="J12" s="45">
        <v>0.31862268518518516</v>
      </c>
      <c r="K12" s="47">
        <v>0.87472222222222218</v>
      </c>
      <c r="L12" s="45">
        <v>0.32980324074074074</v>
      </c>
      <c r="M12" s="25">
        <v>0.83300925925925928</v>
      </c>
      <c r="N12" s="24">
        <v>0.30400462962962965</v>
      </c>
      <c r="O12" s="47">
        <v>0.75</v>
      </c>
      <c r="P12" s="45">
        <v>0.3258564814814815</v>
      </c>
      <c r="Q12" s="25">
        <v>0.7533333333333333</v>
      </c>
      <c r="R12" s="403"/>
      <c r="S12" s="404"/>
      <c r="T12" s="45">
        <v>0.31570601851851854</v>
      </c>
      <c r="U12" s="25">
        <v>0.75</v>
      </c>
      <c r="V12" s="24">
        <v>0.32131944444444444</v>
      </c>
      <c r="W12" s="47">
        <v>0.77526620370370369</v>
      </c>
      <c r="X12" s="45">
        <v>0.31665509259259261</v>
      </c>
      <c r="Y12" s="47"/>
      <c r="Z12" s="45"/>
      <c r="AA12" s="25"/>
      <c r="AB12" s="24"/>
      <c r="AC12" s="25"/>
      <c r="AD12" s="26"/>
      <c r="AE12" s="28"/>
      <c r="AF12" s="341" t="s">
        <v>68</v>
      </c>
      <c r="AG12" s="342"/>
    </row>
    <row r="13" spans="1:35" ht="15" customHeight="1" x14ac:dyDescent="0.25">
      <c r="A13" s="21" t="s">
        <v>14</v>
      </c>
      <c r="B13" s="22">
        <v>125</v>
      </c>
      <c r="C13" s="23" t="s">
        <v>20</v>
      </c>
      <c r="D13" s="394"/>
      <c r="E13" s="395"/>
      <c r="F13" s="24"/>
      <c r="G13" s="25">
        <v>0.75103009259259257</v>
      </c>
      <c r="H13" s="24">
        <v>0.35756944444444444</v>
      </c>
      <c r="I13" s="47">
        <v>0.79300925925925925</v>
      </c>
      <c r="J13" s="45">
        <v>0.37783564814814813</v>
      </c>
      <c r="K13" s="47"/>
      <c r="L13" s="45"/>
      <c r="M13" s="25"/>
      <c r="N13" s="24">
        <v>0.37973379629629628</v>
      </c>
      <c r="O13" s="47">
        <v>0.76280092592592597</v>
      </c>
      <c r="P13" s="45">
        <v>0.37212962962962964</v>
      </c>
      <c r="Q13" s="25">
        <v>0.55228009259259259</v>
      </c>
      <c r="R13" s="403"/>
      <c r="S13" s="404"/>
      <c r="T13" s="45">
        <v>0.37834490740740739</v>
      </c>
      <c r="U13" s="25">
        <v>0.74917824074074069</v>
      </c>
      <c r="V13" s="24">
        <v>0.38276620370370368</v>
      </c>
      <c r="W13" s="47"/>
      <c r="X13" s="45">
        <v>0.38337962962962963</v>
      </c>
      <c r="Y13" s="47"/>
      <c r="Z13" s="45"/>
      <c r="AA13" s="25"/>
      <c r="AB13" s="24"/>
      <c r="AC13" s="25"/>
      <c r="AD13" s="26"/>
      <c r="AE13" s="28"/>
      <c r="AF13" s="325"/>
      <c r="AG13" s="326"/>
    </row>
    <row r="14" spans="1:35" ht="15" customHeight="1" x14ac:dyDescent="0.25">
      <c r="A14" s="21" t="s">
        <v>17</v>
      </c>
      <c r="B14" s="22">
        <v>142</v>
      </c>
      <c r="C14" s="23" t="s">
        <v>21</v>
      </c>
      <c r="D14" s="394"/>
      <c r="E14" s="395"/>
      <c r="F14" s="24">
        <v>0.36125000000000002</v>
      </c>
      <c r="G14" s="25">
        <v>0.75327546296296299</v>
      </c>
      <c r="H14" s="24">
        <v>0.35854166666666665</v>
      </c>
      <c r="I14" s="47">
        <v>0.75947916666666671</v>
      </c>
      <c r="J14" s="45">
        <v>0.3646759259259259</v>
      </c>
      <c r="K14" s="47">
        <v>0.75228009259259254</v>
      </c>
      <c r="L14" s="45">
        <v>0.36456018518518518</v>
      </c>
      <c r="M14" s="25">
        <v>0.75074074074074071</v>
      </c>
      <c r="N14" s="24">
        <v>0.36332175925925925</v>
      </c>
      <c r="O14" s="47">
        <v>0.75189814814814815</v>
      </c>
      <c r="P14" s="45">
        <v>0.3762962962962963</v>
      </c>
      <c r="Q14" s="25">
        <v>0.55385416666666665</v>
      </c>
      <c r="R14" s="403"/>
      <c r="S14" s="404"/>
      <c r="T14" s="45">
        <v>0.35793981481481479</v>
      </c>
      <c r="U14" s="25">
        <v>0.74924768518518514</v>
      </c>
      <c r="V14" s="24">
        <v>0.35702546296296295</v>
      </c>
      <c r="W14" s="47">
        <v>0.75005787037037042</v>
      </c>
      <c r="X14" s="45">
        <v>0.35699074074074072</v>
      </c>
      <c r="Y14" s="47"/>
      <c r="Z14" s="45"/>
      <c r="AA14" s="25"/>
      <c r="AB14" s="24"/>
      <c r="AC14" s="25"/>
      <c r="AD14" s="26"/>
      <c r="AE14" s="33"/>
      <c r="AF14" s="325" t="s">
        <v>53</v>
      </c>
      <c r="AG14" s="326"/>
    </row>
    <row r="15" spans="1:35" ht="15.75" customHeight="1" x14ac:dyDescent="0.25">
      <c r="A15" s="21" t="s">
        <v>22</v>
      </c>
      <c r="B15" s="22">
        <v>155</v>
      </c>
      <c r="C15" s="23" t="s">
        <v>23</v>
      </c>
      <c r="D15" s="394"/>
      <c r="E15" s="395"/>
      <c r="F15" s="24">
        <v>0.29344907407407406</v>
      </c>
      <c r="G15" s="25">
        <v>0.72693287037037035</v>
      </c>
      <c r="H15" s="24">
        <v>0.30172453703703705</v>
      </c>
      <c r="I15" s="47">
        <v>0.74505787037037041</v>
      </c>
      <c r="J15" s="45">
        <v>0.3105324074074074</v>
      </c>
      <c r="K15" s="47">
        <v>0.74053240740740744</v>
      </c>
      <c r="L15" s="45">
        <v>0.29820601851851852</v>
      </c>
      <c r="M15" s="402" t="s">
        <v>69</v>
      </c>
      <c r="N15" s="402"/>
      <c r="O15" s="402"/>
      <c r="P15" s="402"/>
      <c r="Q15" s="320"/>
      <c r="R15" s="403"/>
      <c r="S15" s="404"/>
      <c r="T15" s="391" t="s">
        <v>69</v>
      </c>
      <c r="U15" s="391"/>
      <c r="V15" s="391"/>
      <c r="W15" s="391"/>
      <c r="X15" s="391"/>
      <c r="Y15" s="391"/>
      <c r="Z15" s="391"/>
      <c r="AA15" s="391"/>
      <c r="AB15" s="391"/>
      <c r="AC15" s="391"/>
      <c r="AD15" s="363"/>
      <c r="AE15" s="33">
        <v>9</v>
      </c>
      <c r="AF15" s="341" t="s">
        <v>70</v>
      </c>
      <c r="AG15" s="342"/>
    </row>
    <row r="16" spans="1:35" ht="15.75" customHeight="1" thickBot="1" x14ac:dyDescent="0.3">
      <c r="A16" s="21" t="s">
        <v>24</v>
      </c>
      <c r="B16" s="22">
        <v>159</v>
      </c>
      <c r="C16" s="23" t="s">
        <v>25</v>
      </c>
      <c r="D16" s="396"/>
      <c r="E16" s="397"/>
      <c r="F16" s="24">
        <v>0.375</v>
      </c>
      <c r="G16" s="25">
        <v>0.75</v>
      </c>
      <c r="H16" s="24">
        <v>0.375</v>
      </c>
      <c r="I16" s="47">
        <v>0.75</v>
      </c>
      <c r="J16" s="45">
        <v>0.3757638888888889</v>
      </c>
      <c r="K16" s="47">
        <v>0.75010416666666668</v>
      </c>
      <c r="L16" s="45">
        <v>0.35813657407407407</v>
      </c>
      <c r="M16" s="64">
        <v>0.7535532407407407</v>
      </c>
      <c r="N16" s="65">
        <v>0.37969907407407405</v>
      </c>
      <c r="O16" s="66">
        <v>0.75103009259259257</v>
      </c>
      <c r="P16" s="67">
        <v>0.36098379629629629</v>
      </c>
      <c r="Q16" s="64">
        <v>0.54672453703703705</v>
      </c>
      <c r="R16" s="403"/>
      <c r="S16" s="404"/>
      <c r="T16" s="45">
        <v>0.37657407407407406</v>
      </c>
      <c r="U16" s="25">
        <v>0.75375000000000003</v>
      </c>
      <c r="V16" s="24">
        <v>0.37538194444444445</v>
      </c>
      <c r="W16" s="47">
        <v>0.75649305555555557</v>
      </c>
      <c r="X16" s="45">
        <v>0.37722222222222224</v>
      </c>
      <c r="Y16" s="47"/>
      <c r="Z16" s="45"/>
      <c r="AA16" s="25"/>
      <c r="AB16" s="24"/>
      <c r="AC16" s="25"/>
      <c r="AD16" s="26"/>
      <c r="AE16" s="33"/>
      <c r="AF16" s="325"/>
      <c r="AG16" s="326"/>
    </row>
    <row r="17" spans="1:33" ht="15.75" customHeight="1" thickBot="1" x14ac:dyDescent="0.3">
      <c r="A17" s="21" t="s">
        <v>26</v>
      </c>
      <c r="B17" s="22">
        <v>52</v>
      </c>
      <c r="C17" s="23" t="s">
        <v>27</v>
      </c>
      <c r="D17" s="62">
        <v>0.2553125</v>
      </c>
      <c r="E17" s="63">
        <v>0.72159722222222222</v>
      </c>
      <c r="F17" s="24">
        <v>0.28798611111111111</v>
      </c>
      <c r="G17" s="25">
        <v>0.70833333333333337</v>
      </c>
      <c r="H17" s="24">
        <v>0.5806944444444444</v>
      </c>
      <c r="I17" s="47">
        <v>0.79320601851851846</v>
      </c>
      <c r="J17" s="45">
        <v>0.34518518518518521</v>
      </c>
      <c r="K17" s="47">
        <v>0.79371527777777773</v>
      </c>
      <c r="L17" s="45">
        <v>0.29166666666666669</v>
      </c>
      <c r="M17" s="25">
        <v>0.78498842592592588</v>
      </c>
      <c r="N17" s="24">
        <v>0.29024305555555557</v>
      </c>
      <c r="O17" s="47">
        <v>0.73890046296296297</v>
      </c>
      <c r="P17" s="45">
        <v>0.3341898148148148</v>
      </c>
      <c r="Q17" s="25">
        <v>0.56063657407407408</v>
      </c>
      <c r="R17" s="403"/>
      <c r="S17" s="404"/>
      <c r="T17" s="45">
        <v>0.33134259259259258</v>
      </c>
      <c r="U17" s="25">
        <v>0.71211805555555552</v>
      </c>
      <c r="V17" s="24">
        <v>0.36378472222222225</v>
      </c>
      <c r="W17" s="47">
        <v>0.75350694444444444</v>
      </c>
      <c r="X17" s="45">
        <v>0.36355324074074075</v>
      </c>
      <c r="Y17" s="47"/>
      <c r="Z17" s="45"/>
      <c r="AA17" s="25"/>
      <c r="AB17" s="24"/>
      <c r="AC17" s="25"/>
      <c r="AD17" s="34"/>
      <c r="AE17" s="33"/>
      <c r="AF17" s="341" t="s">
        <v>72</v>
      </c>
      <c r="AG17" s="342"/>
    </row>
    <row r="18" spans="1:33" ht="15.75" customHeight="1" thickBot="1" x14ac:dyDescent="0.3">
      <c r="A18" s="52" t="s">
        <v>26</v>
      </c>
      <c r="B18" s="53">
        <v>177</v>
      </c>
      <c r="C18" s="54" t="s">
        <v>41</v>
      </c>
      <c r="D18" s="400"/>
      <c r="E18" s="401"/>
      <c r="F18" s="48">
        <v>0.27763888888888888</v>
      </c>
      <c r="G18" s="49">
        <v>0.71072916666666663</v>
      </c>
      <c r="H18" s="48">
        <v>0.28984953703703703</v>
      </c>
      <c r="I18" s="39">
        <v>0.78660879629629632</v>
      </c>
      <c r="J18" s="38">
        <v>0.29126157407407405</v>
      </c>
      <c r="K18" s="39">
        <v>0.79018518518518521</v>
      </c>
      <c r="L18" s="38">
        <v>0.29096064814814815</v>
      </c>
      <c r="M18" s="49">
        <v>0.70833333333333337</v>
      </c>
      <c r="N18" s="48">
        <v>0.2915740740740741</v>
      </c>
      <c r="O18" s="39">
        <v>0.71046296296296296</v>
      </c>
      <c r="P18" s="38">
        <v>0.27731481481481479</v>
      </c>
      <c r="Q18" s="49">
        <v>0.50298611111111113</v>
      </c>
      <c r="R18" s="405"/>
      <c r="S18" s="406"/>
      <c r="T18" s="38">
        <v>0.27881944444444445</v>
      </c>
      <c r="U18" s="49">
        <v>0.71223379629629635</v>
      </c>
      <c r="V18" s="48">
        <v>0.28437499999999999</v>
      </c>
      <c r="W18" s="39">
        <v>0.7134490740740741</v>
      </c>
      <c r="X18" s="38">
        <v>0.2852777777777778</v>
      </c>
      <c r="Y18" s="39"/>
      <c r="Z18" s="45"/>
      <c r="AA18" s="25"/>
      <c r="AB18" s="24"/>
      <c r="AC18" s="25"/>
      <c r="AD18" s="34"/>
      <c r="AE18" s="33"/>
      <c r="AF18" s="325"/>
      <c r="AG18" s="326"/>
    </row>
    <row r="19" spans="1:33" ht="15.75" thickBot="1" x14ac:dyDescent="0.3">
      <c r="A19" s="364" t="s">
        <v>29</v>
      </c>
      <c r="B19" s="365"/>
      <c r="C19" s="57" t="s">
        <v>30</v>
      </c>
      <c r="D19" s="329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1"/>
    </row>
    <row r="21" spans="1:33" x14ac:dyDescent="0.25">
      <c r="W21" s="55"/>
    </row>
  </sheetData>
  <mergeCells count="42">
    <mergeCell ref="Z5:AA5"/>
    <mergeCell ref="D4:AC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F7:AG7"/>
    <mergeCell ref="AF8:AG8"/>
    <mergeCell ref="AF9:AG9"/>
    <mergeCell ref="AF10:AG10"/>
    <mergeCell ref="AB5:AC5"/>
    <mergeCell ref="AD5:AD6"/>
    <mergeCell ref="AE5:AE6"/>
    <mergeCell ref="AF5:AG6"/>
    <mergeCell ref="D7:E7"/>
    <mergeCell ref="D18:E18"/>
    <mergeCell ref="M15:Q15"/>
    <mergeCell ref="R9:S18"/>
    <mergeCell ref="R7:S7"/>
    <mergeCell ref="T9:U9"/>
    <mergeCell ref="T15:AD15"/>
    <mergeCell ref="A19:B19"/>
    <mergeCell ref="D19:AG19"/>
    <mergeCell ref="D9:E16"/>
    <mergeCell ref="AF11:AG11"/>
    <mergeCell ref="AF12:AG12"/>
    <mergeCell ref="AF13:AG13"/>
    <mergeCell ref="AF14:AG14"/>
    <mergeCell ref="AF15:AG15"/>
    <mergeCell ref="AF16:AG16"/>
    <mergeCell ref="AF17:AG17"/>
    <mergeCell ref="AF18:AG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D4C7-4E7F-43CC-A2AC-0A85F2BD24E0}">
  <dimension ref="A1:AM20"/>
  <sheetViews>
    <sheetView showGridLines="0" workbookViewId="0">
      <pane xSplit="3" ySplit="18" topLeftCell="AD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3" bestFit="1" customWidth="1"/>
    <col min="6" max="6" width="10.5703125" bestFit="1" customWidth="1"/>
    <col min="7" max="7" width="10.285156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3" bestFit="1" customWidth="1"/>
    <col min="20" max="20" width="10.5703125" bestFit="1" customWidth="1"/>
    <col min="21" max="21" width="10.28515625" bestFit="1" customWidth="1"/>
    <col min="22" max="23" width="12" bestFit="1" customWidth="1"/>
    <col min="24" max="24" width="11.85546875" bestFit="1" customWidth="1"/>
    <col min="25" max="25" width="12" bestFit="1" customWidth="1"/>
    <col min="26" max="26" width="12.85546875" bestFit="1" customWidth="1"/>
    <col min="27" max="27" width="12" bestFit="1" customWidth="1"/>
    <col min="28" max="28" width="8.42578125" bestFit="1" customWidth="1"/>
    <col min="29" max="29" width="6.5703125" customWidth="1"/>
    <col min="30" max="30" width="8.42578125" bestFit="1" customWidth="1"/>
    <col min="31" max="31" width="6.5703125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53" t="s">
        <v>73</v>
      </c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5"/>
      <c r="AH4" s="4"/>
      <c r="AI4" s="4"/>
    </row>
    <row r="5" spans="1:39" ht="16.5" thickBot="1" x14ac:dyDescent="0.3">
      <c r="A5" s="356" t="s">
        <v>0</v>
      </c>
      <c r="B5" s="356" t="s">
        <v>1</v>
      </c>
      <c r="C5" s="358" t="s">
        <v>2</v>
      </c>
      <c r="D5" s="347">
        <v>45717</v>
      </c>
      <c r="E5" s="348"/>
      <c r="F5" s="347">
        <v>45718</v>
      </c>
      <c r="G5" s="348"/>
      <c r="H5" s="347">
        <v>45719</v>
      </c>
      <c r="I5" s="348"/>
      <c r="J5" s="347">
        <v>45720</v>
      </c>
      <c r="K5" s="348"/>
      <c r="L5" s="347">
        <v>45721</v>
      </c>
      <c r="M5" s="348"/>
      <c r="N5" s="347">
        <v>45722</v>
      </c>
      <c r="O5" s="348"/>
      <c r="P5" s="347">
        <v>45723</v>
      </c>
      <c r="Q5" s="348"/>
      <c r="R5" s="347">
        <v>45724</v>
      </c>
      <c r="S5" s="348"/>
      <c r="T5" s="347">
        <v>45725</v>
      </c>
      <c r="U5" s="348"/>
      <c r="V5" s="347">
        <v>45726</v>
      </c>
      <c r="W5" s="348"/>
      <c r="X5" s="347">
        <v>45727</v>
      </c>
      <c r="Y5" s="348"/>
      <c r="Z5" s="347">
        <v>45728</v>
      </c>
      <c r="AA5" s="348"/>
      <c r="AB5" s="347">
        <v>45729</v>
      </c>
      <c r="AC5" s="348"/>
      <c r="AD5" s="347">
        <v>45730</v>
      </c>
      <c r="AE5" s="348"/>
      <c r="AF5" s="347">
        <v>45731</v>
      </c>
      <c r="AG5" s="348"/>
      <c r="AH5" s="349" t="s">
        <v>3</v>
      </c>
      <c r="AI5" s="351" t="s">
        <v>4</v>
      </c>
      <c r="AJ5" s="343" t="s">
        <v>5</v>
      </c>
      <c r="AK5" s="344"/>
    </row>
    <row r="6" spans="1:39" ht="15.75" thickBot="1" x14ac:dyDescent="0.3">
      <c r="A6" s="357"/>
      <c r="B6" s="357"/>
      <c r="C6" s="359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2" t="s">
        <v>6</v>
      </c>
      <c r="AG6" s="6" t="s">
        <v>7</v>
      </c>
      <c r="AH6" s="350"/>
      <c r="AI6" s="352"/>
      <c r="AJ6" s="345"/>
      <c r="AK6" s="346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0.33333333333333331</v>
      </c>
      <c r="E7" s="46">
        <v>0.54166666666666663</v>
      </c>
      <c r="F7" s="400"/>
      <c r="G7" s="409"/>
      <c r="H7" s="44">
        <v>0.33333333333333331</v>
      </c>
      <c r="I7" s="46">
        <v>0.75</v>
      </c>
      <c r="J7" s="44">
        <v>0.33333333333333331</v>
      </c>
      <c r="K7" s="46">
        <v>0.75</v>
      </c>
      <c r="L7" s="44">
        <v>0.33333333333333331</v>
      </c>
      <c r="M7" s="46">
        <v>0.75</v>
      </c>
      <c r="N7" s="44">
        <v>0.33333333333333331</v>
      </c>
      <c r="O7" s="46">
        <v>0.75</v>
      </c>
      <c r="P7" s="44">
        <v>0.33333333333333331</v>
      </c>
      <c r="Q7" s="46">
        <v>0.75</v>
      </c>
      <c r="R7" s="44">
        <v>0.33333333333333331</v>
      </c>
      <c r="S7" s="46">
        <v>0.54166666666666663</v>
      </c>
      <c r="T7" s="410"/>
      <c r="U7" s="411"/>
      <c r="V7" s="44">
        <v>0.33333333333333331</v>
      </c>
      <c r="W7" s="17">
        <v>0.75</v>
      </c>
      <c r="X7" s="16">
        <v>0.34043981481481483</v>
      </c>
      <c r="Y7" s="46">
        <v>0.75</v>
      </c>
      <c r="Z7" s="44">
        <v>0.33333333333333331</v>
      </c>
      <c r="AA7" s="46">
        <v>0.75</v>
      </c>
      <c r="AB7" s="44"/>
      <c r="AC7" s="46"/>
      <c r="AD7" s="16"/>
      <c r="AE7" s="46"/>
      <c r="AF7" s="16"/>
      <c r="AG7" s="46"/>
      <c r="AH7" s="18"/>
      <c r="AI7" s="19"/>
      <c r="AJ7" s="341"/>
      <c r="AK7" s="342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0.29508101851851853</v>
      </c>
      <c r="E8" s="47">
        <v>0.57043981481481476</v>
      </c>
      <c r="F8" s="72">
        <v>0.26629629629629631</v>
      </c>
      <c r="G8" s="70">
        <v>0.70597222222222222</v>
      </c>
      <c r="H8" s="45">
        <v>0.29166666666666669</v>
      </c>
      <c r="I8" s="47">
        <v>0.7185300925925926</v>
      </c>
      <c r="J8" s="45">
        <v>0.29166666666666669</v>
      </c>
      <c r="K8" s="47">
        <v>0.80984953703703699</v>
      </c>
      <c r="L8" s="45">
        <v>0.29618055555555556</v>
      </c>
      <c r="M8" s="47">
        <v>0.74121527777777774</v>
      </c>
      <c r="N8" s="45">
        <v>0.29166666666666669</v>
      </c>
      <c r="O8" s="47">
        <v>0.78881944444444441</v>
      </c>
      <c r="P8" s="45">
        <v>0.29662037037037037</v>
      </c>
      <c r="Q8" s="47">
        <v>0.80114583333333333</v>
      </c>
      <c r="R8" s="45">
        <v>0.29166666666666669</v>
      </c>
      <c r="S8" s="47">
        <v>0.71460648148148154</v>
      </c>
      <c r="T8" s="72">
        <v>0.26274305555555555</v>
      </c>
      <c r="U8" s="70">
        <v>0.70467592592592587</v>
      </c>
      <c r="V8" s="45">
        <v>0.29166666666666669</v>
      </c>
      <c r="W8" s="25">
        <v>0.85267361111111106</v>
      </c>
      <c r="X8" s="24">
        <v>0.29887731481481483</v>
      </c>
      <c r="Y8" s="47">
        <v>0.75</v>
      </c>
      <c r="Z8" s="45">
        <v>0.28145833333333331</v>
      </c>
      <c r="AA8" s="47">
        <v>0.75446759259259255</v>
      </c>
      <c r="AB8" s="45"/>
      <c r="AC8" s="47"/>
      <c r="AD8" s="24"/>
      <c r="AE8" s="47"/>
      <c r="AF8" s="24"/>
      <c r="AG8" s="47"/>
      <c r="AH8" s="26"/>
      <c r="AI8" s="28"/>
      <c r="AJ8" s="341" t="s">
        <v>71</v>
      </c>
      <c r="AK8" s="342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24">
        <v>0.38115740740740739</v>
      </c>
      <c r="E9" s="47">
        <v>0.54166666666666663</v>
      </c>
      <c r="F9" s="418"/>
      <c r="G9" s="419"/>
      <c r="H9" s="45">
        <v>0.3712847222222222</v>
      </c>
      <c r="I9" s="47">
        <v>0.75013888888888891</v>
      </c>
      <c r="J9" s="50">
        <v>0.4127662037037037</v>
      </c>
      <c r="K9" s="47">
        <v>0.75</v>
      </c>
      <c r="L9" s="45">
        <v>0.37777777777777777</v>
      </c>
      <c r="M9" s="47">
        <v>0.7497800925925926</v>
      </c>
      <c r="N9" s="45">
        <v>0.38040509259259259</v>
      </c>
      <c r="O9" s="47">
        <v>0.75</v>
      </c>
      <c r="P9" s="45">
        <v>0.38262731481481482</v>
      </c>
      <c r="Q9" s="47">
        <v>0.74878472222222225</v>
      </c>
      <c r="R9" s="45">
        <v>0.38149305555555557</v>
      </c>
      <c r="S9" s="47">
        <v>0.54041666666666666</v>
      </c>
      <c r="T9" s="414" t="s">
        <v>11</v>
      </c>
      <c r="U9" s="415"/>
      <c r="V9" s="50">
        <v>0.39452546296296298</v>
      </c>
      <c r="W9" s="25">
        <v>0.747650462962963</v>
      </c>
      <c r="X9" s="24">
        <v>0.37568287037037035</v>
      </c>
      <c r="Y9" s="47">
        <v>0.75</v>
      </c>
      <c r="Z9" s="45">
        <v>0.38085648148148149</v>
      </c>
      <c r="AA9" s="47">
        <v>0.74879629629629629</v>
      </c>
      <c r="AB9" s="45"/>
      <c r="AC9" s="47"/>
      <c r="AD9" s="24"/>
      <c r="AE9" s="47"/>
      <c r="AF9" s="24"/>
      <c r="AG9" s="47"/>
      <c r="AH9" s="26">
        <v>2</v>
      </c>
      <c r="AI9" s="28"/>
      <c r="AJ9" s="325"/>
      <c r="AK9" s="326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0.29517361111111112</v>
      </c>
      <c r="E10" s="47">
        <v>0.65458333333333329</v>
      </c>
      <c r="F10" s="72">
        <v>0.29607638888888888</v>
      </c>
      <c r="G10" s="70">
        <v>0.62747685185185187</v>
      </c>
      <c r="H10" s="45">
        <v>0.29166666666666669</v>
      </c>
      <c r="I10" s="47">
        <v>0.78028935185185189</v>
      </c>
      <c r="J10" s="45">
        <v>0.29584490740740743</v>
      </c>
      <c r="K10" s="47">
        <v>0.78502314814814811</v>
      </c>
      <c r="L10" s="45">
        <v>0.28844907407407405</v>
      </c>
      <c r="M10" s="47">
        <v>0.76011574074074073</v>
      </c>
      <c r="N10" s="45">
        <v>0.29055555555555557</v>
      </c>
      <c r="O10" s="47">
        <v>0.80021990740740745</v>
      </c>
      <c r="P10" s="45">
        <v>0.2776851851851852</v>
      </c>
      <c r="Q10" s="47">
        <v>0.82430555555555551</v>
      </c>
      <c r="R10" s="45">
        <v>0.29114583333333333</v>
      </c>
      <c r="S10" s="47">
        <v>0.54166666666666663</v>
      </c>
      <c r="T10" s="414"/>
      <c r="U10" s="415"/>
      <c r="V10" s="45">
        <v>0.2865625</v>
      </c>
      <c r="W10" s="25">
        <v>0.81267361111111114</v>
      </c>
      <c r="X10" s="24">
        <v>0.28681712962962963</v>
      </c>
      <c r="Y10" s="47">
        <v>0.75</v>
      </c>
      <c r="Z10" s="45">
        <v>0.29166666666666669</v>
      </c>
      <c r="AA10" s="47">
        <v>0.75</v>
      </c>
      <c r="AB10" s="45"/>
      <c r="AC10" s="47"/>
      <c r="AD10" s="24"/>
      <c r="AE10" s="47"/>
      <c r="AF10" s="24"/>
      <c r="AG10" s="47"/>
      <c r="AH10" s="31"/>
      <c r="AI10" s="28"/>
      <c r="AJ10" s="341" t="s">
        <v>77</v>
      </c>
      <c r="AK10" s="342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0.37942129629629628</v>
      </c>
      <c r="E11" s="47">
        <v>0.58333333333333337</v>
      </c>
      <c r="F11" s="418"/>
      <c r="G11" s="419"/>
      <c r="H11" s="45">
        <v>0.37712962962962965</v>
      </c>
      <c r="I11" s="47">
        <v>0.801875</v>
      </c>
      <c r="J11" s="45">
        <v>0.38140046296296298</v>
      </c>
      <c r="K11" s="47">
        <v>0.80170138888888887</v>
      </c>
      <c r="L11" s="45">
        <v>0.38155092592592593</v>
      </c>
      <c r="M11" s="47">
        <v>0.77145833333333336</v>
      </c>
      <c r="N11" s="45">
        <v>0.37998842592592591</v>
      </c>
      <c r="O11" s="47">
        <v>0.79662037037037037</v>
      </c>
      <c r="P11" s="45">
        <v>0.37733796296296296</v>
      </c>
      <c r="Q11" s="47">
        <v>0.80951388888888887</v>
      </c>
      <c r="R11" s="45">
        <v>0.375</v>
      </c>
      <c r="S11" s="47">
        <v>0.78531249999999997</v>
      </c>
      <c r="T11" s="414"/>
      <c r="U11" s="415"/>
      <c r="V11" s="45">
        <v>0.38231481481481483</v>
      </c>
      <c r="W11" s="25">
        <v>0.79931712962962964</v>
      </c>
      <c r="X11" s="24">
        <v>0.38216435185185182</v>
      </c>
      <c r="Y11" s="47">
        <v>0.75</v>
      </c>
      <c r="Z11" s="45">
        <v>0.38093749999999998</v>
      </c>
      <c r="AA11" s="47">
        <v>0.86458333333333337</v>
      </c>
      <c r="AB11" s="45"/>
      <c r="AC11" s="47"/>
      <c r="AD11" s="24"/>
      <c r="AE11" s="47"/>
      <c r="AF11" s="24"/>
      <c r="AG11" s="47"/>
      <c r="AH11" s="26"/>
      <c r="AI11" s="28"/>
      <c r="AJ11" s="325" t="s">
        <v>79</v>
      </c>
      <c r="AK11" s="326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0.32787037037037037</v>
      </c>
      <c r="E12" s="47">
        <v>0.80015046296296299</v>
      </c>
      <c r="F12" s="72">
        <v>0.29388888888888887</v>
      </c>
      <c r="G12" s="70">
        <v>0.62685185185185188</v>
      </c>
      <c r="H12" s="45">
        <v>0.26851851851851855</v>
      </c>
      <c r="I12" s="47">
        <v>0.80509259259259258</v>
      </c>
      <c r="J12" s="45">
        <v>0.3018865740740741</v>
      </c>
      <c r="K12" s="47">
        <v>0.75</v>
      </c>
      <c r="L12" s="45">
        <v>0.27386574074074072</v>
      </c>
      <c r="M12" s="47">
        <v>0.78424768518518517</v>
      </c>
      <c r="N12" s="45">
        <v>0.32961805555555557</v>
      </c>
      <c r="O12" s="47">
        <v>0.82538194444444446</v>
      </c>
      <c r="P12" s="45">
        <v>0.27299768518518519</v>
      </c>
      <c r="Q12" s="47">
        <v>0.75</v>
      </c>
      <c r="R12" s="45">
        <v>0.32244212962962965</v>
      </c>
      <c r="S12" s="47">
        <v>0.76579861111111114</v>
      </c>
      <c r="T12" s="72">
        <v>0.25687500000000002</v>
      </c>
      <c r="U12" s="70"/>
      <c r="V12" s="45">
        <v>0.33061342592592591</v>
      </c>
      <c r="W12" s="25">
        <v>0.84666666666666668</v>
      </c>
      <c r="X12" s="24">
        <v>0.32694444444444443</v>
      </c>
      <c r="Y12" s="47">
        <v>0.75</v>
      </c>
      <c r="Z12" s="45">
        <v>0.33333333333333331</v>
      </c>
      <c r="AA12" s="47">
        <v>0.75</v>
      </c>
      <c r="AB12" s="45"/>
      <c r="AC12" s="47"/>
      <c r="AD12" s="24"/>
      <c r="AE12" s="47"/>
      <c r="AF12" s="24"/>
      <c r="AG12" s="47"/>
      <c r="AH12" s="26"/>
      <c r="AI12" s="28"/>
      <c r="AJ12" s="341" t="s">
        <v>78</v>
      </c>
      <c r="AK12" s="342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321" t="s">
        <v>39</v>
      </c>
      <c r="E13" s="323"/>
      <c r="F13" s="412" t="s">
        <v>11</v>
      </c>
      <c r="G13" s="413"/>
      <c r="H13" s="45">
        <v>0.37413194444444442</v>
      </c>
      <c r="I13" s="47">
        <v>0.79372685185185188</v>
      </c>
      <c r="J13" s="324" t="s">
        <v>39</v>
      </c>
      <c r="K13" s="323"/>
      <c r="L13" s="45">
        <v>0.37854166666666667</v>
      </c>
      <c r="M13" s="47">
        <v>0.7512847222222222</v>
      </c>
      <c r="N13" s="45">
        <v>0.375</v>
      </c>
      <c r="O13" s="47">
        <v>0.7638773148148148</v>
      </c>
      <c r="P13" s="45">
        <v>0.37605324074074076</v>
      </c>
      <c r="Q13" s="47">
        <v>0.7502199074074074</v>
      </c>
      <c r="R13" s="45">
        <v>0.31988425925925928</v>
      </c>
      <c r="S13" s="47">
        <v>0.55052083333333335</v>
      </c>
      <c r="T13" s="414" t="s">
        <v>11</v>
      </c>
      <c r="U13" s="415"/>
      <c r="V13" s="45">
        <v>0.37415509259259261</v>
      </c>
      <c r="W13" s="25">
        <v>0.71818287037037032</v>
      </c>
      <c r="X13" s="24">
        <v>0.375</v>
      </c>
      <c r="Y13" s="47">
        <v>0.75</v>
      </c>
      <c r="Z13" s="45">
        <v>0.375</v>
      </c>
      <c r="AA13" s="47">
        <v>0.76009259259259254</v>
      </c>
      <c r="AB13" s="45"/>
      <c r="AC13" s="47"/>
      <c r="AD13" s="24"/>
      <c r="AE13" s="47"/>
      <c r="AF13" s="24"/>
      <c r="AG13" s="47"/>
      <c r="AH13" s="26"/>
      <c r="AI13" s="28"/>
      <c r="AJ13" s="325"/>
      <c r="AK13" s="326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0.37712962962962965</v>
      </c>
      <c r="E14" s="47">
        <v>0.54119212962962959</v>
      </c>
      <c r="F14" s="412"/>
      <c r="G14" s="413"/>
      <c r="H14" s="45">
        <v>0.3719675925925926</v>
      </c>
      <c r="I14" s="47">
        <v>0.75111111111111106</v>
      </c>
      <c r="J14" s="45">
        <v>0.34791666666666665</v>
      </c>
      <c r="K14" s="47">
        <v>0.77618055555555554</v>
      </c>
      <c r="L14" s="45">
        <v>0.3643865740740741</v>
      </c>
      <c r="M14" s="47">
        <v>0.75195601851851857</v>
      </c>
      <c r="N14" s="45">
        <v>0.36858796296296298</v>
      </c>
      <c r="O14" s="47">
        <v>0.75116898148148148</v>
      </c>
      <c r="P14" s="45">
        <v>0.3213078703703704</v>
      </c>
      <c r="Q14" s="47">
        <v>0.75035879629629632</v>
      </c>
      <c r="R14" s="45">
        <v>0.36684027777777778</v>
      </c>
      <c r="S14" s="47">
        <v>0.55094907407407412</v>
      </c>
      <c r="T14" s="414"/>
      <c r="U14" s="415"/>
      <c r="V14" s="45">
        <v>0.35743055555555553</v>
      </c>
      <c r="W14" s="25">
        <v>0.7519675925925926</v>
      </c>
      <c r="X14" s="24">
        <v>0.35938657407407409</v>
      </c>
      <c r="Y14" s="47">
        <v>0.75</v>
      </c>
      <c r="Z14" s="45">
        <v>0.3576388888888889</v>
      </c>
      <c r="AA14" s="47">
        <v>0.75027777777777782</v>
      </c>
      <c r="AB14" s="45"/>
      <c r="AC14" s="47"/>
      <c r="AD14" s="24"/>
      <c r="AE14" s="47"/>
      <c r="AF14" s="24"/>
      <c r="AG14" s="47"/>
      <c r="AH14" s="26"/>
      <c r="AI14" s="33"/>
      <c r="AJ14" s="325" t="s">
        <v>79</v>
      </c>
      <c r="AK14" s="326"/>
    </row>
    <row r="15" spans="1:39" ht="15.75" customHeight="1" x14ac:dyDescent="0.25">
      <c r="A15" s="21" t="s">
        <v>24</v>
      </c>
      <c r="B15" s="22">
        <v>159</v>
      </c>
      <c r="C15" s="23" t="s">
        <v>25</v>
      </c>
      <c r="D15" s="51">
        <v>0.39693287037037039</v>
      </c>
      <c r="E15" s="47">
        <v>0.54548611111111112</v>
      </c>
      <c r="F15" s="412"/>
      <c r="G15" s="413"/>
      <c r="H15" s="45">
        <v>0.37973379629629628</v>
      </c>
      <c r="I15" s="47">
        <v>0.75181712962962965</v>
      </c>
      <c r="J15" s="45">
        <v>0.37738425925925928</v>
      </c>
      <c r="K15" s="47">
        <v>0.79872685185185188</v>
      </c>
      <c r="L15" s="45">
        <v>0.38032407407407409</v>
      </c>
      <c r="M15" s="47">
        <v>0.75305555555555559</v>
      </c>
      <c r="N15" s="45">
        <v>0.3793287037037037</v>
      </c>
      <c r="O15" s="47">
        <v>0.75249999999999995</v>
      </c>
      <c r="P15" s="45">
        <v>0.3762847222222222</v>
      </c>
      <c r="Q15" s="47">
        <v>0.75065972222222221</v>
      </c>
      <c r="R15" s="45">
        <v>0.37829861111111113</v>
      </c>
      <c r="S15" s="47">
        <v>0.54317129629629635</v>
      </c>
      <c r="T15" s="414"/>
      <c r="U15" s="415"/>
      <c r="V15" s="45">
        <v>0.37809027777777776</v>
      </c>
      <c r="W15" s="25">
        <v>0.75245370370370368</v>
      </c>
      <c r="X15" s="24">
        <v>0.37873842592592594</v>
      </c>
      <c r="Y15" s="47">
        <v>0.75</v>
      </c>
      <c r="Z15" s="45">
        <v>0.375</v>
      </c>
      <c r="AA15" s="47">
        <v>0.75574074074074071</v>
      </c>
      <c r="AB15" s="45"/>
      <c r="AC15" s="47"/>
      <c r="AD15" s="24"/>
      <c r="AE15" s="47"/>
      <c r="AF15" s="24"/>
      <c r="AG15" s="47"/>
      <c r="AH15" s="26">
        <v>1</v>
      </c>
      <c r="AI15" s="33"/>
      <c r="AJ15" s="325"/>
      <c r="AK15" s="326"/>
    </row>
    <row r="16" spans="1:39" ht="15.75" customHeight="1" x14ac:dyDescent="0.25">
      <c r="A16" s="21" t="s">
        <v>26</v>
      </c>
      <c r="B16" s="22">
        <v>52</v>
      </c>
      <c r="C16" s="23" t="s">
        <v>27</v>
      </c>
      <c r="D16" s="24">
        <v>0.34045138888888887</v>
      </c>
      <c r="E16" s="47">
        <v>0.51715277777777779</v>
      </c>
      <c r="F16" s="412"/>
      <c r="G16" s="413"/>
      <c r="H16" s="362" t="s">
        <v>40</v>
      </c>
      <c r="I16" s="363"/>
      <c r="J16" s="45">
        <v>0.37346064814814817</v>
      </c>
      <c r="K16" s="47">
        <v>0.74872685185185184</v>
      </c>
      <c r="L16" s="45">
        <v>0.35729166666666667</v>
      </c>
      <c r="M16" s="47">
        <v>0.74769675925925927</v>
      </c>
      <c r="N16" s="45">
        <v>0.36877314814814816</v>
      </c>
      <c r="O16" s="47">
        <v>0.75317129629629631</v>
      </c>
      <c r="P16" s="50">
        <v>0.46185185185185185</v>
      </c>
      <c r="Q16" s="47">
        <v>0.75199074074074079</v>
      </c>
      <c r="R16" s="45">
        <v>0.33103009259259258</v>
      </c>
      <c r="S16" s="47">
        <v>0.5529398148148148</v>
      </c>
      <c r="T16" s="414"/>
      <c r="U16" s="415"/>
      <c r="V16" s="50">
        <v>0.56549768518518517</v>
      </c>
      <c r="W16" s="25">
        <v>0.76247685185185188</v>
      </c>
      <c r="X16" s="416" t="s">
        <v>40</v>
      </c>
      <c r="Y16" s="417"/>
      <c r="Z16" s="319" t="s">
        <v>40</v>
      </c>
      <c r="AA16" s="417"/>
      <c r="AB16" s="45"/>
      <c r="AC16" s="47"/>
      <c r="AD16" s="24"/>
      <c r="AE16" s="47"/>
      <c r="AF16" s="24"/>
      <c r="AG16" s="47"/>
      <c r="AH16" s="34">
        <v>2</v>
      </c>
      <c r="AI16" s="33">
        <v>3</v>
      </c>
      <c r="AJ16" s="341"/>
      <c r="AK16" s="342"/>
    </row>
    <row r="17" spans="1:37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0.29269675925925925</v>
      </c>
      <c r="E17" s="39">
        <v>0.64315972222222217</v>
      </c>
      <c r="F17" s="73">
        <v>0.28322916666666664</v>
      </c>
      <c r="G17" s="71"/>
      <c r="H17" s="38">
        <v>0.29745370370370372</v>
      </c>
      <c r="I17" s="39">
        <v>0.71193287037037034</v>
      </c>
      <c r="J17" s="38">
        <v>0.28053240740740742</v>
      </c>
      <c r="K17" s="39">
        <v>0.71185185185185185</v>
      </c>
      <c r="L17" s="38">
        <v>0.27792824074074074</v>
      </c>
      <c r="M17" s="39">
        <v>0.71266203703703701</v>
      </c>
      <c r="N17" s="38">
        <v>0.28726851851851853</v>
      </c>
      <c r="O17" s="39">
        <v>0.75326388888888884</v>
      </c>
      <c r="P17" s="38">
        <v>0.28991898148148149</v>
      </c>
      <c r="Q17" s="39">
        <v>0.74908564814814815</v>
      </c>
      <c r="R17" s="38">
        <v>0.27785879629629628</v>
      </c>
      <c r="S17" s="39">
        <v>0.50390046296296298</v>
      </c>
      <c r="T17" s="73">
        <v>0.28418981481481481</v>
      </c>
      <c r="U17" s="71"/>
      <c r="V17" s="38">
        <v>0.28067129629629628</v>
      </c>
      <c r="W17" s="49">
        <v>0.71876157407407404</v>
      </c>
      <c r="X17" s="48">
        <v>0.24627314814814816</v>
      </c>
      <c r="Y17" s="39">
        <v>0.75</v>
      </c>
      <c r="Z17" s="38">
        <v>0.2877777777777778</v>
      </c>
      <c r="AA17" s="39">
        <v>0.71641203703703704</v>
      </c>
      <c r="AB17" s="38"/>
      <c r="AC17" s="39"/>
      <c r="AD17" s="48"/>
      <c r="AE17" s="39"/>
      <c r="AF17" s="48"/>
      <c r="AG17" s="39"/>
      <c r="AH17" s="34"/>
      <c r="AI17" s="33"/>
      <c r="AJ17" s="325" t="s">
        <v>76</v>
      </c>
      <c r="AK17" s="326"/>
    </row>
    <row r="18" spans="1:37" ht="15.75" thickBot="1" x14ac:dyDescent="0.3">
      <c r="A18" s="364" t="s">
        <v>29</v>
      </c>
      <c r="B18" s="365"/>
      <c r="C18" s="57" t="s">
        <v>30</v>
      </c>
      <c r="D18" s="329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1"/>
    </row>
    <row r="20" spans="1:37" x14ac:dyDescent="0.25">
      <c r="C20" s="69"/>
      <c r="D20" s="69" t="s">
        <v>75</v>
      </c>
      <c r="E20" s="43" t="s">
        <v>74</v>
      </c>
      <c r="F20" s="27">
        <v>1500</v>
      </c>
      <c r="G20" s="43"/>
      <c r="T20" s="27">
        <v>1500</v>
      </c>
      <c r="W20" s="55"/>
    </row>
  </sheetData>
  <mergeCells count="47">
    <mergeCell ref="X16:Y16"/>
    <mergeCell ref="Z16:AA16"/>
    <mergeCell ref="F9:G9"/>
    <mergeCell ref="F11:G11"/>
    <mergeCell ref="H16:I16"/>
    <mergeCell ref="D13:E13"/>
    <mergeCell ref="F13:G16"/>
    <mergeCell ref="J13:K13"/>
    <mergeCell ref="T9:U11"/>
    <mergeCell ref="T13:U1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F5:AG5"/>
    <mergeCell ref="AH5:AH6"/>
    <mergeCell ref="AI5:AI6"/>
    <mergeCell ref="AJ5:AK6"/>
    <mergeCell ref="AJ7:AK7"/>
    <mergeCell ref="A18:B18"/>
    <mergeCell ref="D18:AK18"/>
    <mergeCell ref="AB5:AC5"/>
    <mergeCell ref="AD5:AE5"/>
    <mergeCell ref="F7:G7"/>
    <mergeCell ref="T7:U7"/>
    <mergeCell ref="AJ15:AK15"/>
    <mergeCell ref="AJ16:AK16"/>
    <mergeCell ref="AJ17:AK17"/>
    <mergeCell ref="AJ8:AK8"/>
    <mergeCell ref="AJ9:AK9"/>
    <mergeCell ref="AJ10:AK10"/>
    <mergeCell ref="AJ11:AK11"/>
    <mergeCell ref="AJ12:AK12"/>
    <mergeCell ref="AJ13:AK13"/>
    <mergeCell ref="AJ14:AK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3085-0A8C-4F6E-A90F-4F2BDFF7E5B4}">
  <dimension ref="A1:AO21"/>
  <sheetViews>
    <sheetView showGridLines="0" workbookViewId="0">
      <pane xSplit="3" ySplit="18" topLeftCell="V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11.85546875" bestFit="1" customWidth="1"/>
    <col min="27" max="35" width="10.285156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53" t="s">
        <v>80</v>
      </c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5"/>
      <c r="AJ4" s="4"/>
      <c r="AK4" s="4"/>
    </row>
    <row r="5" spans="1:41" ht="16.5" thickBot="1" x14ac:dyDescent="0.3">
      <c r="A5" s="356" t="s">
        <v>0</v>
      </c>
      <c r="B5" s="356" t="s">
        <v>1</v>
      </c>
      <c r="C5" s="358" t="s">
        <v>2</v>
      </c>
      <c r="D5" s="427">
        <v>45732</v>
      </c>
      <c r="E5" s="428"/>
      <c r="F5" s="429">
        <v>45733</v>
      </c>
      <c r="G5" s="430"/>
      <c r="H5" s="347">
        <v>45734</v>
      </c>
      <c r="I5" s="348"/>
      <c r="J5" s="347">
        <v>45735</v>
      </c>
      <c r="K5" s="348"/>
      <c r="L5" s="347">
        <v>45736</v>
      </c>
      <c r="M5" s="348"/>
      <c r="N5" s="347">
        <v>45737</v>
      </c>
      <c r="O5" s="348"/>
      <c r="P5" s="347">
        <v>45738</v>
      </c>
      <c r="Q5" s="348"/>
      <c r="R5" s="427">
        <v>45739</v>
      </c>
      <c r="S5" s="428"/>
      <c r="T5" s="347">
        <v>45740</v>
      </c>
      <c r="U5" s="348"/>
      <c r="V5" s="347">
        <v>45741</v>
      </c>
      <c r="W5" s="348"/>
      <c r="X5" s="347">
        <v>45742</v>
      </c>
      <c r="Y5" s="348"/>
      <c r="Z5" s="347">
        <v>45743</v>
      </c>
      <c r="AA5" s="348"/>
      <c r="AB5" s="347">
        <v>45744</v>
      </c>
      <c r="AC5" s="348"/>
      <c r="AD5" s="347">
        <v>45745</v>
      </c>
      <c r="AE5" s="348"/>
      <c r="AF5" s="427">
        <v>45746</v>
      </c>
      <c r="AG5" s="428"/>
      <c r="AH5" s="347">
        <v>45747</v>
      </c>
      <c r="AI5" s="348"/>
      <c r="AJ5" s="349" t="s">
        <v>3</v>
      </c>
      <c r="AK5" s="351" t="s">
        <v>4</v>
      </c>
      <c r="AL5" s="343" t="s">
        <v>5</v>
      </c>
      <c r="AM5" s="344"/>
    </row>
    <row r="6" spans="1:41" ht="15.75" thickBot="1" x14ac:dyDescent="0.3">
      <c r="A6" s="357"/>
      <c r="B6" s="357"/>
      <c r="C6" s="359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1" t="s">
        <v>6</v>
      </c>
      <c r="AG6" s="7" t="s">
        <v>7</v>
      </c>
      <c r="AH6" s="12" t="s">
        <v>6</v>
      </c>
      <c r="AI6" s="6" t="s">
        <v>7</v>
      </c>
      <c r="AJ6" s="350"/>
      <c r="AK6" s="352"/>
      <c r="AL6" s="345"/>
      <c r="AM6" s="346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0.35812500000000003</v>
      </c>
      <c r="E7" s="17"/>
      <c r="F7" s="16">
        <v>0.27509259259259261</v>
      </c>
      <c r="G7" s="46">
        <v>0.75228009259259254</v>
      </c>
      <c r="H7" s="44">
        <v>0.33299768518518519</v>
      </c>
      <c r="I7" s="46">
        <v>0.89451388888888894</v>
      </c>
      <c r="J7" s="44">
        <v>0.33842592592592591</v>
      </c>
      <c r="K7" s="46">
        <v>0.83775462962962965</v>
      </c>
      <c r="L7" s="44">
        <v>0.33086805555555554</v>
      </c>
      <c r="M7" s="46">
        <v>0.75</v>
      </c>
      <c r="N7" s="44">
        <v>0.33363425925925927</v>
      </c>
      <c r="O7" s="46">
        <v>0.8353356481481482</v>
      </c>
      <c r="P7" s="44">
        <v>0.33021990740740742</v>
      </c>
      <c r="Q7" s="46">
        <v>0.54166666666666663</v>
      </c>
      <c r="R7" s="424"/>
      <c r="S7" s="425"/>
      <c r="T7" s="44">
        <v>0.33333333333333331</v>
      </c>
      <c r="U7" s="46">
        <v>0.86265046296296299</v>
      </c>
      <c r="V7" s="44">
        <v>0.33446759259259257</v>
      </c>
      <c r="W7" s="46">
        <v>0.89559027777777778</v>
      </c>
      <c r="X7" s="44">
        <v>0.32747685185185182</v>
      </c>
      <c r="Y7" s="46">
        <v>0.81388888888888888</v>
      </c>
      <c r="Z7" s="44">
        <v>0.31319444444444444</v>
      </c>
      <c r="AA7" s="46"/>
      <c r="AB7" s="44"/>
      <c r="AC7" s="46"/>
      <c r="AD7" s="16"/>
      <c r="AE7" s="46"/>
      <c r="AF7" s="16"/>
      <c r="AG7" s="46"/>
      <c r="AH7" s="16"/>
      <c r="AI7" s="46"/>
      <c r="AJ7" s="18"/>
      <c r="AK7" s="19"/>
      <c r="AL7" s="341" t="s">
        <v>88</v>
      </c>
      <c r="AM7" s="342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389" t="s">
        <v>11</v>
      </c>
      <c r="E8" s="420"/>
      <c r="F8" s="24">
        <v>0.26725694444444442</v>
      </c>
      <c r="G8" s="47">
        <v>0.60532407407407407</v>
      </c>
      <c r="H8" s="45">
        <v>0.27664351851851854</v>
      </c>
      <c r="I8" s="47">
        <v>0.75</v>
      </c>
      <c r="J8" s="45">
        <v>0.28702546296296294</v>
      </c>
      <c r="K8" s="47">
        <v>0.7887615740740741</v>
      </c>
      <c r="L8" s="45">
        <v>0.28613425925925928</v>
      </c>
      <c r="M8" s="47">
        <v>0.76428240740740738</v>
      </c>
      <c r="N8" s="45">
        <v>0.2870949074074074</v>
      </c>
      <c r="O8" s="47">
        <v>0.78972222222222221</v>
      </c>
      <c r="P8" s="45">
        <v>0.2976388888888889</v>
      </c>
      <c r="Q8" s="47">
        <v>0.54166666666666663</v>
      </c>
      <c r="R8" s="45">
        <v>0.29166666666666669</v>
      </c>
      <c r="S8" s="47">
        <v>0.64046296296296301</v>
      </c>
      <c r="T8" s="45">
        <v>0.33333333333333331</v>
      </c>
      <c r="U8" s="47">
        <v>0.76140046296296293</v>
      </c>
      <c r="V8" s="45">
        <v>0.29508101851851853</v>
      </c>
      <c r="W8" s="47">
        <v>0.83023148148148151</v>
      </c>
      <c r="X8" s="45">
        <v>0.2814814814814815</v>
      </c>
      <c r="Y8" s="47">
        <v>0.78333333333333333</v>
      </c>
      <c r="Z8" s="45">
        <v>0.29166666666666669</v>
      </c>
      <c r="AA8" s="47"/>
      <c r="AB8" s="45"/>
      <c r="AC8" s="47"/>
      <c r="AD8" s="24"/>
      <c r="AE8" s="47"/>
      <c r="AF8" s="24"/>
      <c r="AG8" s="47"/>
      <c r="AH8" s="24"/>
      <c r="AI8" s="47"/>
      <c r="AJ8" s="26"/>
      <c r="AK8" s="28"/>
      <c r="AL8" s="341" t="s">
        <v>91</v>
      </c>
      <c r="AM8" s="342"/>
      <c r="AN8">
        <v>1500</v>
      </c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389"/>
      <c r="E9" s="420"/>
      <c r="F9" s="421" t="s">
        <v>10</v>
      </c>
      <c r="G9" s="388"/>
      <c r="H9" s="45">
        <v>0.39444444444444443</v>
      </c>
      <c r="I9" s="47">
        <v>0.75</v>
      </c>
      <c r="J9" s="45">
        <v>0.37730324074074073</v>
      </c>
      <c r="K9" s="47">
        <v>0.74965277777777772</v>
      </c>
      <c r="L9" s="45">
        <v>0.39778935185185182</v>
      </c>
      <c r="M9" s="47">
        <v>0.7494791666666667</v>
      </c>
      <c r="N9" s="45">
        <v>0.39929398148148149</v>
      </c>
      <c r="O9" s="47">
        <v>0.75</v>
      </c>
      <c r="P9" s="319" t="s">
        <v>40</v>
      </c>
      <c r="Q9" s="417"/>
      <c r="R9" s="319"/>
      <c r="S9" s="417"/>
      <c r="T9" s="45">
        <v>0.37956018518518519</v>
      </c>
      <c r="U9" s="47">
        <v>0.75063657407407403</v>
      </c>
      <c r="V9" s="45">
        <v>0.38038194444444445</v>
      </c>
      <c r="W9" s="47">
        <v>0.75</v>
      </c>
      <c r="X9" s="45">
        <v>0.36478009259259259</v>
      </c>
      <c r="Y9" s="47">
        <v>0.75069444444444444</v>
      </c>
      <c r="Z9" s="45">
        <v>0.37152777777777779</v>
      </c>
      <c r="AA9" s="47"/>
      <c r="AB9" s="45"/>
      <c r="AC9" s="47"/>
      <c r="AD9" s="24"/>
      <c r="AE9" s="47"/>
      <c r="AF9" s="24"/>
      <c r="AG9" s="47"/>
      <c r="AH9" s="24"/>
      <c r="AI9" s="47"/>
      <c r="AJ9" s="26"/>
      <c r="AK9" s="28">
        <v>1</v>
      </c>
      <c r="AL9" s="325" t="s">
        <v>87</v>
      </c>
      <c r="AM9" s="326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0.28125</v>
      </c>
      <c r="E10" s="25">
        <v>0.58354166666666663</v>
      </c>
      <c r="F10" s="421"/>
      <c r="G10" s="388"/>
      <c r="H10" s="45">
        <v>0.2854976851851852</v>
      </c>
      <c r="I10" s="47">
        <v>0.79328703703703707</v>
      </c>
      <c r="J10" s="45">
        <v>0.27621527777777777</v>
      </c>
      <c r="K10" s="47">
        <v>0.75</v>
      </c>
      <c r="L10" s="45">
        <v>0.29122685185185188</v>
      </c>
      <c r="M10" s="47">
        <v>0.77721064814814811</v>
      </c>
      <c r="N10" s="45">
        <v>0.28157407407407409</v>
      </c>
      <c r="O10" s="47">
        <v>0.75</v>
      </c>
      <c r="P10" s="45">
        <v>0.29281249999999998</v>
      </c>
      <c r="Q10" s="47">
        <v>0.54166666666666663</v>
      </c>
      <c r="R10" s="45">
        <v>0.270625</v>
      </c>
      <c r="S10" s="47">
        <v>0.59392361111111114</v>
      </c>
      <c r="T10" s="45">
        <v>0.28013888888888888</v>
      </c>
      <c r="U10" s="47">
        <v>0.79182870370370373</v>
      </c>
      <c r="V10" s="45">
        <v>0.2802546296296296</v>
      </c>
      <c r="W10" s="47">
        <v>0.84993055555555552</v>
      </c>
      <c r="X10" s="45">
        <v>0.28770833333333334</v>
      </c>
      <c r="Y10" s="47">
        <v>0.75</v>
      </c>
      <c r="Z10" s="45">
        <v>0.29722222222222222</v>
      </c>
      <c r="AA10" s="47"/>
      <c r="AB10" s="45"/>
      <c r="AC10" s="47"/>
      <c r="AD10" s="24"/>
      <c r="AE10" s="47"/>
      <c r="AF10" s="24"/>
      <c r="AG10" s="47"/>
      <c r="AH10" s="24"/>
      <c r="AI10" s="47"/>
      <c r="AJ10" s="31"/>
      <c r="AK10" s="28"/>
      <c r="AL10" s="341" t="s">
        <v>90</v>
      </c>
      <c r="AM10" s="342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389" t="s">
        <v>11</v>
      </c>
      <c r="E11" s="420"/>
      <c r="F11" s="421"/>
      <c r="G11" s="388"/>
      <c r="H11" s="45">
        <v>0.37638888888888888</v>
      </c>
      <c r="I11" s="47">
        <v>0.75631944444444443</v>
      </c>
      <c r="J11" s="45">
        <v>0.38185185185185183</v>
      </c>
      <c r="K11" s="47">
        <v>0.76686342592592593</v>
      </c>
      <c r="L11" s="45">
        <v>0.37859953703703703</v>
      </c>
      <c r="M11" s="47">
        <v>0.8107523148148148</v>
      </c>
      <c r="N11" s="45">
        <v>0.38187500000000002</v>
      </c>
      <c r="O11" s="47">
        <v>0.80035879629629625</v>
      </c>
      <c r="P11" s="45">
        <v>0.37513888888888891</v>
      </c>
      <c r="Q11" s="47">
        <v>0.55671296296296291</v>
      </c>
      <c r="R11" s="319"/>
      <c r="S11" s="417"/>
      <c r="T11" s="45">
        <v>0.38219907407407405</v>
      </c>
      <c r="U11" s="47">
        <v>0.75434027777777779</v>
      </c>
      <c r="V11" s="45">
        <v>0.375</v>
      </c>
      <c r="W11" s="47">
        <v>0.75416666666666665</v>
      </c>
      <c r="X11" s="45">
        <v>0.37968750000000001</v>
      </c>
      <c r="Y11" s="47">
        <v>0.79652777777777772</v>
      </c>
      <c r="Z11" s="45">
        <v>0.38194444444444442</v>
      </c>
      <c r="AA11" s="47"/>
      <c r="AB11" s="45"/>
      <c r="AC11" s="47"/>
      <c r="AD11" s="24"/>
      <c r="AE11" s="47"/>
      <c r="AF11" s="24"/>
      <c r="AG11" s="47"/>
      <c r="AH11" s="24"/>
      <c r="AI11" s="47"/>
      <c r="AJ11" s="26"/>
      <c r="AK11" s="28"/>
      <c r="AL11" s="325" t="s">
        <v>81</v>
      </c>
      <c r="AM11" s="326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389"/>
      <c r="E12" s="420"/>
      <c r="F12" s="24">
        <v>0.27524305555555556</v>
      </c>
      <c r="G12" s="47"/>
      <c r="H12" s="45">
        <v>0.33118055555555553</v>
      </c>
      <c r="I12" s="47">
        <v>0.89462962962962966</v>
      </c>
      <c r="J12" s="45">
        <v>0.32143518518518521</v>
      </c>
      <c r="K12" s="47">
        <v>0.83784722222222219</v>
      </c>
      <c r="L12" s="45">
        <v>0.3387384259259259</v>
      </c>
      <c r="M12" s="47">
        <v>0.75</v>
      </c>
      <c r="N12" s="45">
        <v>0.34304398148148146</v>
      </c>
      <c r="O12" s="47">
        <v>0.75</v>
      </c>
      <c r="P12" s="45">
        <v>0.33658564814814818</v>
      </c>
      <c r="Q12" s="47">
        <v>0.54166666666666663</v>
      </c>
      <c r="R12" s="45">
        <v>0.3057523148148148</v>
      </c>
      <c r="S12" s="47">
        <v>0.62638888888888888</v>
      </c>
      <c r="T12" s="45">
        <v>0.32998842592592592</v>
      </c>
      <c r="U12" s="47">
        <v>0.80142361111111116</v>
      </c>
      <c r="V12" s="45">
        <v>0.33390046296296294</v>
      </c>
      <c r="W12" s="47">
        <v>0.875</v>
      </c>
      <c r="X12" s="45">
        <v>0.32843749999999999</v>
      </c>
      <c r="Y12" s="47">
        <v>0.8125</v>
      </c>
      <c r="Z12" s="45">
        <v>0.33263888888888887</v>
      </c>
      <c r="AA12" s="47"/>
      <c r="AB12" s="45"/>
      <c r="AC12" s="47"/>
      <c r="AD12" s="24"/>
      <c r="AE12" s="47"/>
      <c r="AF12" s="24"/>
      <c r="AG12" s="47"/>
      <c r="AH12" s="24"/>
      <c r="AI12" s="47"/>
      <c r="AJ12" s="26"/>
      <c r="AK12" s="28"/>
      <c r="AL12" s="341" t="s">
        <v>89</v>
      </c>
      <c r="AM12" s="342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389"/>
      <c r="E13" s="420"/>
      <c r="F13" s="421" t="s">
        <v>10</v>
      </c>
      <c r="G13" s="388"/>
      <c r="H13" s="45">
        <v>0.38386574074074076</v>
      </c>
      <c r="I13" s="47">
        <v>0.733912037037037</v>
      </c>
      <c r="J13" s="45">
        <v>0.38172453703703701</v>
      </c>
      <c r="K13" s="47"/>
      <c r="L13" s="45">
        <v>0.35570601851851852</v>
      </c>
      <c r="M13" s="47"/>
      <c r="N13" s="45">
        <v>0.39649305555555553</v>
      </c>
      <c r="O13" s="47">
        <v>0.75045138888888885</v>
      </c>
      <c r="P13" s="45">
        <v>0.4465277777777778</v>
      </c>
      <c r="Q13" s="47">
        <v>0.5560532407407407</v>
      </c>
      <c r="R13" s="426" t="s">
        <v>11</v>
      </c>
      <c r="S13" s="390"/>
      <c r="T13" s="45">
        <v>0.37917824074074075</v>
      </c>
      <c r="U13" s="47">
        <v>0.73381944444444447</v>
      </c>
      <c r="V13" s="45">
        <v>0.35847222222222225</v>
      </c>
      <c r="W13" s="47">
        <v>0.85693287037037036</v>
      </c>
      <c r="X13" s="45">
        <v>0.38616898148148149</v>
      </c>
      <c r="Y13" s="47">
        <v>0.77569444444444446</v>
      </c>
      <c r="Z13" s="45">
        <v>0.375</v>
      </c>
      <c r="AA13" s="47"/>
      <c r="AB13" s="45"/>
      <c r="AC13" s="47"/>
      <c r="AD13" s="24"/>
      <c r="AE13" s="47"/>
      <c r="AF13" s="24"/>
      <c r="AG13" s="47"/>
      <c r="AH13" s="24"/>
      <c r="AI13" s="47"/>
      <c r="AJ13" s="26"/>
      <c r="AK13" s="28"/>
      <c r="AL13" s="325"/>
      <c r="AM13" s="326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389"/>
      <c r="E14" s="420"/>
      <c r="F14" s="421"/>
      <c r="G14" s="388"/>
      <c r="H14" s="45">
        <v>0.36770833333333336</v>
      </c>
      <c r="I14" s="47">
        <v>0.75053240740740745</v>
      </c>
      <c r="J14" s="45">
        <v>0.37356481481481479</v>
      </c>
      <c r="K14" s="47">
        <v>0.75043981481481481</v>
      </c>
      <c r="L14" s="45">
        <v>0.36158564814814814</v>
      </c>
      <c r="M14" s="47">
        <v>0.74932870370370375</v>
      </c>
      <c r="N14" s="45">
        <v>0.36097222222222225</v>
      </c>
      <c r="O14" s="47">
        <v>0.76591435185185186</v>
      </c>
      <c r="P14" s="45">
        <v>0.35369212962962965</v>
      </c>
      <c r="Q14" s="47">
        <v>0.54873842592592592</v>
      </c>
      <c r="R14" s="426"/>
      <c r="S14" s="390"/>
      <c r="T14" s="45">
        <v>0.36497685185185186</v>
      </c>
      <c r="U14" s="47">
        <v>0.75869212962962962</v>
      </c>
      <c r="V14" s="45">
        <v>0.3646759259259259</v>
      </c>
      <c r="W14" s="47">
        <v>0.75187499999999996</v>
      </c>
      <c r="X14" s="45">
        <v>0.36053240740740738</v>
      </c>
      <c r="Y14" s="47">
        <v>0.75486111111111109</v>
      </c>
      <c r="Z14" s="45">
        <v>0.35972222222222222</v>
      </c>
      <c r="AA14" s="47"/>
      <c r="AB14" s="45"/>
      <c r="AC14" s="47"/>
      <c r="AD14" s="24"/>
      <c r="AE14" s="47"/>
      <c r="AF14" s="24"/>
      <c r="AG14" s="47"/>
      <c r="AH14" s="24"/>
      <c r="AI14" s="47"/>
      <c r="AJ14" s="26"/>
      <c r="AK14" s="33"/>
      <c r="AL14" s="325" t="s">
        <v>81</v>
      </c>
      <c r="AM14" s="326"/>
    </row>
    <row r="15" spans="1:41" ht="15.75" customHeight="1" x14ac:dyDescent="0.25">
      <c r="A15" s="21" t="s">
        <v>24</v>
      </c>
      <c r="B15" s="22">
        <v>159</v>
      </c>
      <c r="C15" s="23" t="s">
        <v>25</v>
      </c>
      <c r="D15" s="389"/>
      <c r="E15" s="420"/>
      <c r="F15" s="421"/>
      <c r="G15" s="388"/>
      <c r="H15" s="45">
        <v>0.37281249999999999</v>
      </c>
      <c r="I15" s="47">
        <v>0.75186342592592592</v>
      </c>
      <c r="J15" s="45">
        <v>0.37899305555555557</v>
      </c>
      <c r="K15" s="47">
        <v>0.75065972222222221</v>
      </c>
      <c r="L15" s="45">
        <v>0.37862268518518516</v>
      </c>
      <c r="M15" s="47">
        <v>0.75200231481481483</v>
      </c>
      <c r="N15" s="45">
        <v>0.37636574074074075</v>
      </c>
      <c r="O15" s="47">
        <v>0.75528935185185186</v>
      </c>
      <c r="P15" s="45">
        <v>0.37001157407407409</v>
      </c>
      <c r="Q15" s="47">
        <v>0.55304398148148148</v>
      </c>
      <c r="R15" s="426"/>
      <c r="S15" s="390"/>
      <c r="T15" s="45">
        <v>0.38754629629629628</v>
      </c>
      <c r="U15" s="47">
        <v>0.75141203703703707</v>
      </c>
      <c r="V15" s="45">
        <v>0.39306712962962964</v>
      </c>
      <c r="W15" s="47">
        <v>0.75111111111111106</v>
      </c>
      <c r="X15" s="45">
        <v>0.38579861111111113</v>
      </c>
      <c r="Y15" s="47">
        <v>0.75555555555555554</v>
      </c>
      <c r="Z15" s="45">
        <v>0.37847222222222221</v>
      </c>
      <c r="AA15" s="47"/>
      <c r="AB15" s="45"/>
      <c r="AC15" s="47"/>
      <c r="AD15" s="24"/>
      <c r="AE15" s="47"/>
      <c r="AF15" s="24"/>
      <c r="AG15" s="47"/>
      <c r="AH15" s="24"/>
      <c r="AI15" s="47"/>
      <c r="AJ15" s="26"/>
      <c r="AK15" s="33"/>
      <c r="AL15" s="325"/>
      <c r="AM15" s="326"/>
    </row>
    <row r="16" spans="1:41" ht="15.75" customHeight="1" x14ac:dyDescent="0.25">
      <c r="A16" s="21" t="s">
        <v>26</v>
      </c>
      <c r="B16" s="22">
        <v>52</v>
      </c>
      <c r="C16" s="23" t="s">
        <v>27</v>
      </c>
      <c r="D16" s="389"/>
      <c r="E16" s="420"/>
      <c r="F16" s="421"/>
      <c r="G16" s="388"/>
      <c r="H16" s="45">
        <v>0.29508101851851853</v>
      </c>
      <c r="I16" s="47">
        <v>0.75018518518518518</v>
      </c>
      <c r="J16" s="45">
        <v>0.37445601851851851</v>
      </c>
      <c r="K16" s="47">
        <v>0.74976851851851856</v>
      </c>
      <c r="L16" s="45">
        <v>0.36027777777777775</v>
      </c>
      <c r="M16" s="47">
        <v>0.70952546296296293</v>
      </c>
      <c r="N16" s="45">
        <v>0.36148148148148146</v>
      </c>
      <c r="O16" s="47">
        <v>0.74733796296296295</v>
      </c>
      <c r="P16" s="45">
        <v>0.34211805555555558</v>
      </c>
      <c r="Q16" s="47">
        <v>0.54736111111111108</v>
      </c>
      <c r="R16" s="45">
        <v>0.28895833333333332</v>
      </c>
      <c r="S16" s="47"/>
      <c r="T16" s="45">
        <v>0.29625000000000001</v>
      </c>
      <c r="U16" s="47">
        <v>0.65016203703703701</v>
      </c>
      <c r="V16" s="45">
        <v>0.44189814814814815</v>
      </c>
      <c r="W16" s="47">
        <v>0.74887731481481479</v>
      </c>
      <c r="X16" s="45">
        <v>0.38127314814814817</v>
      </c>
      <c r="Y16" s="47">
        <v>0.7583333333333333</v>
      </c>
      <c r="Z16" s="45">
        <v>0.37638888888888888</v>
      </c>
      <c r="AA16" s="47"/>
      <c r="AB16" s="45"/>
      <c r="AC16" s="47"/>
      <c r="AD16" s="24"/>
      <c r="AE16" s="47"/>
      <c r="AF16" s="24"/>
      <c r="AG16" s="47"/>
      <c r="AH16" s="24"/>
      <c r="AI16" s="47"/>
      <c r="AJ16" s="34"/>
      <c r="AK16" s="33"/>
      <c r="AL16" s="341" t="s">
        <v>86</v>
      </c>
      <c r="AM16" s="342"/>
      <c r="AN16">
        <v>1500</v>
      </c>
    </row>
    <row r="17" spans="1:40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0.28042824074074074</v>
      </c>
      <c r="E17" s="49"/>
      <c r="F17" s="422"/>
      <c r="G17" s="423"/>
      <c r="H17" s="38">
        <v>0.2747337962962963</v>
      </c>
      <c r="I17" s="39">
        <v>0.7340740740740741</v>
      </c>
      <c r="J17" s="38">
        <v>0.27853009259259259</v>
      </c>
      <c r="K17" s="39">
        <v>0.83363425925925927</v>
      </c>
      <c r="L17" s="38">
        <v>0.27991898148148148</v>
      </c>
      <c r="M17" s="39">
        <v>0.7097106481481481</v>
      </c>
      <c r="N17" s="38">
        <v>0.27233796296296298</v>
      </c>
      <c r="O17" s="39">
        <v>0.74746527777777783</v>
      </c>
      <c r="P17" s="38">
        <v>0.2706365740740741</v>
      </c>
      <c r="Q17" s="39">
        <v>0.54711805555555559</v>
      </c>
      <c r="R17" s="38">
        <v>0.27803240740740742</v>
      </c>
      <c r="S17" s="39"/>
      <c r="T17" s="38">
        <v>0.2772222222222222</v>
      </c>
      <c r="U17" s="39">
        <v>0.73311342592592588</v>
      </c>
      <c r="V17" s="38">
        <v>0.27731481481481479</v>
      </c>
      <c r="W17" s="39">
        <v>0.85688657407407409</v>
      </c>
      <c r="X17" s="38">
        <v>0.28978009259259258</v>
      </c>
      <c r="Y17" s="39">
        <v>0.75416666666666665</v>
      </c>
      <c r="Z17" s="38">
        <v>0.31111111111111112</v>
      </c>
      <c r="AA17" s="39"/>
      <c r="AB17" s="38"/>
      <c r="AC17" s="39"/>
      <c r="AD17" s="48"/>
      <c r="AE17" s="39"/>
      <c r="AF17" s="48"/>
      <c r="AG17" s="39"/>
      <c r="AH17" s="48"/>
      <c r="AI17" s="39"/>
      <c r="AJ17" s="34"/>
      <c r="AK17" s="33"/>
      <c r="AL17" s="325" t="s">
        <v>83</v>
      </c>
      <c r="AM17" s="326"/>
      <c r="AN17">
        <v>2500</v>
      </c>
    </row>
    <row r="18" spans="1:40" ht="15.75" thickBot="1" x14ac:dyDescent="0.3">
      <c r="A18" s="364" t="s">
        <v>29</v>
      </c>
      <c r="B18" s="365"/>
      <c r="C18" s="74" t="s">
        <v>30</v>
      </c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1"/>
    </row>
    <row r="19" spans="1:40" x14ac:dyDescent="0.25">
      <c r="W19" t="s">
        <v>82</v>
      </c>
    </row>
    <row r="20" spans="1:40" x14ac:dyDescent="0.25">
      <c r="C20" s="69"/>
      <c r="D20" s="69"/>
      <c r="E20" s="43"/>
      <c r="F20" s="27"/>
      <c r="G20" s="43"/>
      <c r="T20" s="27"/>
      <c r="W20" s="55"/>
    </row>
    <row r="21" spans="1:40" x14ac:dyDescent="0.25">
      <c r="J21" s="43"/>
      <c r="K21" s="43"/>
      <c r="L21" s="43"/>
    </row>
  </sheetData>
  <mergeCells count="45">
    <mergeCell ref="AL16:AM16"/>
    <mergeCell ref="AL17:AM17"/>
    <mergeCell ref="A18:B18"/>
    <mergeCell ref="D18:AM18"/>
    <mergeCell ref="AF5:AG5"/>
    <mergeCell ref="P9:Q9"/>
    <mergeCell ref="AL12:AM12"/>
    <mergeCell ref="AL13:AM13"/>
    <mergeCell ref="AL14:AM14"/>
    <mergeCell ref="AL15:AM15"/>
    <mergeCell ref="AL7:AM7"/>
    <mergeCell ref="AL8:AM8"/>
    <mergeCell ref="AL9:AM9"/>
    <mergeCell ref="AL10:AM10"/>
    <mergeCell ref="AL11:AM11"/>
    <mergeCell ref="AB5:AC5"/>
    <mergeCell ref="AD5:AE5"/>
    <mergeCell ref="AH5:AI5"/>
    <mergeCell ref="AJ5:AJ6"/>
    <mergeCell ref="AK5:AK6"/>
    <mergeCell ref="AL5:AM6"/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D11:E16"/>
    <mergeCell ref="D8:E9"/>
    <mergeCell ref="F13:G17"/>
    <mergeCell ref="F9:G11"/>
    <mergeCell ref="R7:S7"/>
    <mergeCell ref="R9:S9"/>
    <mergeCell ref="R11:S11"/>
    <mergeCell ref="R13:S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2F078-5803-4067-A873-249061FCDC5A}">
  <dimension ref="A1:AM23"/>
  <sheetViews>
    <sheetView showGridLines="0" workbookViewId="0">
      <pane xSplit="3" ySplit="20" topLeftCell="Z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1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3" width="10.28515625" customWidth="1"/>
    <col min="34" max="34" width="26.42578125" style="1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53" t="s">
        <v>95</v>
      </c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5"/>
      <c r="AH4" s="4"/>
      <c r="AI4" s="4"/>
    </row>
    <row r="5" spans="1:39" ht="16.5" thickBot="1" x14ac:dyDescent="0.3">
      <c r="A5" s="356" t="s">
        <v>0</v>
      </c>
      <c r="B5" s="356" t="s">
        <v>1</v>
      </c>
      <c r="C5" s="358" t="s">
        <v>2</v>
      </c>
      <c r="D5" s="347">
        <v>45748</v>
      </c>
      <c r="E5" s="348"/>
      <c r="F5" s="347">
        <v>45749</v>
      </c>
      <c r="G5" s="348"/>
      <c r="H5" s="347">
        <v>45750</v>
      </c>
      <c r="I5" s="348"/>
      <c r="J5" s="347">
        <v>45751</v>
      </c>
      <c r="K5" s="348"/>
      <c r="L5" s="347">
        <v>45752</v>
      </c>
      <c r="M5" s="348"/>
      <c r="N5" s="427">
        <v>45753</v>
      </c>
      <c r="O5" s="428"/>
      <c r="P5" s="347">
        <v>45754</v>
      </c>
      <c r="Q5" s="348"/>
      <c r="R5" s="347">
        <v>45755</v>
      </c>
      <c r="S5" s="348"/>
      <c r="T5" s="347">
        <v>45756</v>
      </c>
      <c r="U5" s="348"/>
      <c r="V5" s="347">
        <v>45757</v>
      </c>
      <c r="W5" s="348"/>
      <c r="X5" s="347">
        <v>45758</v>
      </c>
      <c r="Y5" s="348"/>
      <c r="Z5" s="347">
        <v>45759</v>
      </c>
      <c r="AA5" s="348"/>
      <c r="AB5" s="427">
        <v>45760</v>
      </c>
      <c r="AC5" s="428"/>
      <c r="AD5" s="347">
        <v>45761</v>
      </c>
      <c r="AE5" s="348"/>
      <c r="AF5" s="347">
        <v>45762</v>
      </c>
      <c r="AG5" s="348"/>
      <c r="AH5" s="349" t="s">
        <v>3</v>
      </c>
      <c r="AI5" s="351" t="s">
        <v>4</v>
      </c>
      <c r="AJ5" s="343" t="s">
        <v>5</v>
      </c>
      <c r="AK5" s="344"/>
    </row>
    <row r="6" spans="1:39" ht="15.75" thickBot="1" x14ac:dyDescent="0.3">
      <c r="A6" s="357"/>
      <c r="B6" s="357"/>
      <c r="C6" s="359"/>
      <c r="D6" s="96" t="s">
        <v>6</v>
      </c>
      <c r="E6" s="97" t="s">
        <v>7</v>
      </c>
      <c r="F6" s="96" t="s">
        <v>6</v>
      </c>
      <c r="G6" s="98" t="s">
        <v>7</v>
      </c>
      <c r="H6" s="96" t="s">
        <v>6</v>
      </c>
      <c r="I6" s="98" t="s">
        <v>7</v>
      </c>
      <c r="J6" s="96" t="s">
        <v>6</v>
      </c>
      <c r="K6" s="98" t="s">
        <v>7</v>
      </c>
      <c r="L6" s="96" t="s">
        <v>6</v>
      </c>
      <c r="M6" s="99" t="s">
        <v>7</v>
      </c>
      <c r="N6" s="100" t="s">
        <v>6</v>
      </c>
      <c r="O6" s="101" t="s">
        <v>7</v>
      </c>
      <c r="P6" s="96" t="s">
        <v>6</v>
      </c>
      <c r="Q6" s="98" t="s">
        <v>7</v>
      </c>
      <c r="R6" s="102" t="s">
        <v>6</v>
      </c>
      <c r="S6" s="98" t="s">
        <v>7</v>
      </c>
      <c r="T6" s="102" t="s">
        <v>6</v>
      </c>
      <c r="U6" s="98" t="s">
        <v>7</v>
      </c>
      <c r="V6" s="102" t="s">
        <v>6</v>
      </c>
      <c r="W6" s="98" t="s">
        <v>7</v>
      </c>
      <c r="X6" s="102" t="s">
        <v>6</v>
      </c>
      <c r="Y6" s="98" t="s">
        <v>7</v>
      </c>
      <c r="Z6" s="102" t="s">
        <v>6</v>
      </c>
      <c r="AA6" s="98" t="s">
        <v>7</v>
      </c>
      <c r="AB6" s="11" t="s">
        <v>6</v>
      </c>
      <c r="AC6" s="7" t="s">
        <v>7</v>
      </c>
      <c r="AD6" s="102" t="s">
        <v>6</v>
      </c>
      <c r="AE6" s="98" t="s">
        <v>7</v>
      </c>
      <c r="AF6" s="103" t="s">
        <v>6</v>
      </c>
      <c r="AG6" s="97" t="s">
        <v>7</v>
      </c>
      <c r="AH6" s="350"/>
      <c r="AI6" s="449"/>
      <c r="AJ6" s="345"/>
      <c r="AK6" s="346"/>
    </row>
    <row r="7" spans="1:39" ht="15" customHeight="1" x14ac:dyDescent="0.25">
      <c r="A7" s="52" t="s">
        <v>8</v>
      </c>
      <c r="B7" s="53">
        <v>7</v>
      </c>
      <c r="C7" s="79" t="s">
        <v>9</v>
      </c>
      <c r="D7" s="67">
        <v>0.33399305555555553</v>
      </c>
      <c r="E7" s="64">
        <v>0.85951388888888891</v>
      </c>
      <c r="F7" s="65">
        <v>0.32035879629629632</v>
      </c>
      <c r="G7" s="66">
        <v>0.93725694444444441</v>
      </c>
      <c r="H7" s="67">
        <v>0.33374999999999999</v>
      </c>
      <c r="I7" s="64">
        <v>0.86388888888888893</v>
      </c>
      <c r="J7" s="65">
        <v>0.29653935185185187</v>
      </c>
      <c r="K7" s="66">
        <v>0.85394675925925922</v>
      </c>
      <c r="L7" s="67">
        <v>0.33928240740740739</v>
      </c>
      <c r="M7" s="64">
        <v>0.87033564814814812</v>
      </c>
      <c r="N7" s="431"/>
      <c r="O7" s="432"/>
      <c r="P7" s="67">
        <v>0.26241898148148146</v>
      </c>
      <c r="Q7" s="64">
        <v>0.75</v>
      </c>
      <c r="R7" s="65">
        <v>0.33333333333333331</v>
      </c>
      <c r="S7" s="66">
        <v>0.75</v>
      </c>
      <c r="T7" s="67">
        <v>1.1655092592592592E-2</v>
      </c>
      <c r="U7" s="66">
        <v>0.93960648148148151</v>
      </c>
      <c r="V7" s="67">
        <v>0.33584490740740741</v>
      </c>
      <c r="W7" s="66">
        <v>0.85017361111111112</v>
      </c>
      <c r="X7" s="65">
        <v>0.34214120370370371</v>
      </c>
      <c r="Y7" s="66">
        <v>0.75</v>
      </c>
      <c r="Z7" s="67"/>
      <c r="AA7" s="64">
        <v>0.91305555555555551</v>
      </c>
      <c r="AB7" s="435"/>
      <c r="AC7" s="425"/>
      <c r="AD7" s="67">
        <v>0.31223379629629627</v>
      </c>
      <c r="AE7" s="66"/>
      <c r="AF7" s="67"/>
      <c r="AG7" s="64"/>
      <c r="AH7" s="89"/>
      <c r="AI7" s="19"/>
      <c r="AJ7" s="441"/>
      <c r="AK7" s="342"/>
      <c r="AM7" s="20"/>
    </row>
    <row r="8" spans="1:39" ht="15" customHeight="1" x14ac:dyDescent="0.25">
      <c r="A8" s="21" t="s">
        <v>12</v>
      </c>
      <c r="B8" s="22">
        <v>11</v>
      </c>
      <c r="C8" s="77" t="s">
        <v>13</v>
      </c>
      <c r="D8" s="45">
        <v>0.29166666666666669</v>
      </c>
      <c r="E8" s="25">
        <v>0.82712962962962966</v>
      </c>
      <c r="F8" s="24">
        <v>0.29166666666666669</v>
      </c>
      <c r="G8" s="47">
        <v>0.80105324074074069</v>
      </c>
      <c r="H8" s="45">
        <v>0.27520833333333333</v>
      </c>
      <c r="I8" s="25">
        <v>0.75</v>
      </c>
      <c r="J8" s="24">
        <v>0.29524305555555558</v>
      </c>
      <c r="K8" s="47">
        <v>0.83555555555555561</v>
      </c>
      <c r="L8" s="45">
        <v>0.28998842592592594</v>
      </c>
      <c r="M8" s="25">
        <v>0.72532407407407407</v>
      </c>
      <c r="N8" s="51">
        <v>0.30631944444444442</v>
      </c>
      <c r="O8" s="84">
        <v>0.6378125</v>
      </c>
      <c r="P8" s="45">
        <v>0.28131944444444446</v>
      </c>
      <c r="Q8" s="25">
        <v>0.85140046296296301</v>
      </c>
      <c r="R8" s="24">
        <v>0.28938657407407409</v>
      </c>
      <c r="S8" s="47">
        <v>0.84530092592592587</v>
      </c>
      <c r="T8" s="45">
        <v>0.29989583333333331</v>
      </c>
      <c r="U8" s="47">
        <v>0.87934027777777779</v>
      </c>
      <c r="V8" s="45">
        <v>0.29166666666666669</v>
      </c>
      <c r="W8" s="47">
        <v>0.75914351851851847</v>
      </c>
      <c r="X8" s="24">
        <v>0.28915509259259259</v>
      </c>
      <c r="Y8" s="47">
        <v>0.75</v>
      </c>
      <c r="Z8" s="45">
        <v>0.30394675925925924</v>
      </c>
      <c r="AA8" s="25">
        <v>0.80939814814814814</v>
      </c>
      <c r="AB8" s="51">
        <v>0.29166666666666669</v>
      </c>
      <c r="AC8" s="84">
        <v>0.72028935185185183</v>
      </c>
      <c r="AD8" s="45">
        <v>0.29556712962962961</v>
      </c>
      <c r="AE8" s="47"/>
      <c r="AF8" s="45"/>
      <c r="AG8" s="25"/>
      <c r="AH8" s="90"/>
      <c r="AI8" s="28"/>
      <c r="AJ8" s="441" t="s">
        <v>101</v>
      </c>
      <c r="AK8" s="342"/>
      <c r="AM8" s="27"/>
    </row>
    <row r="9" spans="1:39" ht="15" customHeight="1" x14ac:dyDescent="0.25">
      <c r="A9" s="21" t="s">
        <v>14</v>
      </c>
      <c r="B9" s="22">
        <v>22</v>
      </c>
      <c r="C9" s="77" t="s">
        <v>15</v>
      </c>
      <c r="D9" s="50">
        <v>0.40381944444444445</v>
      </c>
      <c r="E9" s="25">
        <v>0.76577546296296295</v>
      </c>
      <c r="F9" s="24">
        <v>0.36202546296296295</v>
      </c>
      <c r="G9" s="47">
        <v>0.74936342592592597</v>
      </c>
      <c r="H9" s="45">
        <v>0.38137731481481479</v>
      </c>
      <c r="I9" s="25">
        <v>0.75</v>
      </c>
      <c r="J9" s="24">
        <v>0.36932870370370369</v>
      </c>
      <c r="K9" s="47">
        <v>0.75</v>
      </c>
      <c r="L9" s="45">
        <v>0.37428240740740742</v>
      </c>
      <c r="M9" s="25">
        <v>0.53931712962962963</v>
      </c>
      <c r="N9" s="436" t="s">
        <v>11</v>
      </c>
      <c r="O9" s="437"/>
      <c r="P9" s="45">
        <v>0.37998842592592591</v>
      </c>
      <c r="Q9" s="25">
        <v>0.75016203703703699</v>
      </c>
      <c r="R9" s="24">
        <v>0.36967592592592591</v>
      </c>
      <c r="S9" s="47">
        <v>0.75</v>
      </c>
      <c r="T9" s="45">
        <v>0.36886574074074074</v>
      </c>
      <c r="U9" s="47">
        <v>0.75515046296296295</v>
      </c>
      <c r="V9" s="45">
        <v>0.38248842592592591</v>
      </c>
      <c r="W9" s="47">
        <v>0.74859953703703708</v>
      </c>
      <c r="X9" s="51">
        <v>0.39197916666666666</v>
      </c>
      <c r="Y9" s="47">
        <v>0.75</v>
      </c>
      <c r="Z9" s="45">
        <v>0.37771990740740741</v>
      </c>
      <c r="AA9" s="25"/>
      <c r="AB9" s="389" t="s">
        <v>11</v>
      </c>
      <c r="AC9" s="390"/>
      <c r="AD9" s="45">
        <v>0.37887731481481479</v>
      </c>
      <c r="AE9" s="47"/>
      <c r="AF9" s="45"/>
      <c r="AG9" s="25"/>
      <c r="AH9" s="90">
        <v>2</v>
      </c>
      <c r="AI9" s="28"/>
      <c r="AJ9" s="440"/>
      <c r="AK9" s="326"/>
      <c r="AM9" s="27"/>
    </row>
    <row r="10" spans="1:39" s="32" customFormat="1" ht="15" customHeight="1" x14ac:dyDescent="0.25">
      <c r="A10" s="21" t="s">
        <v>8</v>
      </c>
      <c r="B10" s="29">
        <v>50</v>
      </c>
      <c r="C10" s="78" t="s">
        <v>16</v>
      </c>
      <c r="D10" s="45">
        <v>0.28452546296296294</v>
      </c>
      <c r="E10" s="25">
        <v>0.84064814814814814</v>
      </c>
      <c r="F10" s="24">
        <v>0.29055555555555557</v>
      </c>
      <c r="G10" s="47">
        <v>0.75</v>
      </c>
      <c r="H10" s="45">
        <v>0.26556712962962964</v>
      </c>
      <c r="I10" s="25">
        <v>0.75</v>
      </c>
      <c r="J10" s="24">
        <v>0.25159722222222225</v>
      </c>
      <c r="K10" s="47">
        <v>0.75</v>
      </c>
      <c r="L10" s="45">
        <v>0.28152777777777777</v>
      </c>
      <c r="M10" s="25">
        <v>0.54166666666666663</v>
      </c>
      <c r="N10" s="403"/>
      <c r="O10" s="404"/>
      <c r="P10" s="45">
        <v>0.33333333333333331</v>
      </c>
      <c r="Q10" s="25">
        <v>0.75</v>
      </c>
      <c r="R10" s="24">
        <v>0.33333333333333331</v>
      </c>
      <c r="S10" s="47">
        <v>0.75</v>
      </c>
      <c r="T10" s="45">
        <v>0.33333333333333331</v>
      </c>
      <c r="U10" s="47">
        <v>0.75</v>
      </c>
      <c r="V10" s="45">
        <v>0.33333333333333331</v>
      </c>
      <c r="W10" s="47">
        <v>0.75</v>
      </c>
      <c r="X10" s="24">
        <v>0.33333333333333331</v>
      </c>
      <c r="Y10" s="47">
        <v>0.75</v>
      </c>
      <c r="Z10" s="45">
        <v>0.33333333333333331</v>
      </c>
      <c r="AA10" s="25"/>
      <c r="AB10" s="389"/>
      <c r="AC10" s="390"/>
      <c r="AD10" s="45">
        <v>0.27717592592592594</v>
      </c>
      <c r="AE10" s="47"/>
      <c r="AF10" s="45"/>
      <c r="AG10" s="25"/>
      <c r="AH10" s="90"/>
      <c r="AI10" s="28"/>
      <c r="AJ10" s="441" t="s">
        <v>100</v>
      </c>
      <c r="AK10" s="342"/>
    </row>
    <row r="11" spans="1:39" ht="15" customHeight="1" x14ac:dyDescent="0.25">
      <c r="A11" s="21" t="s">
        <v>17</v>
      </c>
      <c r="B11" s="22">
        <v>47</v>
      </c>
      <c r="C11" s="77" t="s">
        <v>18</v>
      </c>
      <c r="D11" s="45">
        <v>0.39027777777777778</v>
      </c>
      <c r="E11" s="25">
        <v>0.79626157407407405</v>
      </c>
      <c r="F11" s="24">
        <v>0.37430555555555556</v>
      </c>
      <c r="G11" s="47">
        <v>0.81238425925925928</v>
      </c>
      <c r="H11" s="45">
        <v>0.37874999999999998</v>
      </c>
      <c r="I11" s="25">
        <v>0.78849537037037032</v>
      </c>
      <c r="J11" s="24">
        <v>0.375</v>
      </c>
      <c r="K11" s="47">
        <v>0.86701388888888886</v>
      </c>
      <c r="L11" s="45">
        <v>0.37916666666666665</v>
      </c>
      <c r="M11" s="25">
        <v>0.67874999999999996</v>
      </c>
      <c r="N11" s="403"/>
      <c r="O11" s="404"/>
      <c r="P11" s="433" t="s">
        <v>39</v>
      </c>
      <c r="Q11" s="434"/>
      <c r="R11" s="24">
        <v>0.38188657407407406</v>
      </c>
      <c r="S11" s="47">
        <v>0.81019675925925927</v>
      </c>
      <c r="T11" s="45">
        <v>0.33373842592592595</v>
      </c>
      <c r="U11" s="47">
        <v>0.81881944444444443</v>
      </c>
      <c r="V11" s="45">
        <v>0.35165509259259259</v>
      </c>
      <c r="W11" s="47">
        <v>0.78288194444444448</v>
      </c>
      <c r="X11" s="24">
        <v>0.375</v>
      </c>
      <c r="Y11" s="47">
        <v>0.85785879629629624</v>
      </c>
      <c r="Z11" s="324" t="s">
        <v>39</v>
      </c>
      <c r="AA11" s="322"/>
      <c r="AB11" s="389"/>
      <c r="AC11" s="390"/>
      <c r="AD11" s="45">
        <v>0.39177083333333335</v>
      </c>
      <c r="AE11" s="47"/>
      <c r="AF11" s="45"/>
      <c r="AG11" s="25"/>
      <c r="AH11" s="90"/>
      <c r="AI11" s="28"/>
      <c r="AJ11" s="440" t="s">
        <v>98</v>
      </c>
      <c r="AK11" s="326"/>
    </row>
    <row r="12" spans="1:39" ht="15.75" customHeight="1" x14ac:dyDescent="0.25">
      <c r="A12" s="21" t="s">
        <v>8</v>
      </c>
      <c r="B12" s="22">
        <v>170</v>
      </c>
      <c r="C12" s="77" t="s">
        <v>19</v>
      </c>
      <c r="D12" s="45">
        <v>0.31743055555555555</v>
      </c>
      <c r="E12" s="25">
        <v>0.75</v>
      </c>
      <c r="F12" s="24">
        <v>0.32951388888888888</v>
      </c>
      <c r="G12" s="47">
        <v>0.75</v>
      </c>
      <c r="H12" s="45">
        <v>0.34667824074074072</v>
      </c>
      <c r="I12" s="25">
        <v>0.86451388888888892</v>
      </c>
      <c r="J12" s="24">
        <v>0.32653935185185184</v>
      </c>
      <c r="K12" s="47">
        <v>0.79567129629629629</v>
      </c>
      <c r="L12" s="45">
        <v>0.32513888888888887</v>
      </c>
      <c r="M12" s="25">
        <v>0.54166666666666663</v>
      </c>
      <c r="N12" s="403"/>
      <c r="O12" s="404"/>
      <c r="P12" s="45">
        <v>0.27038194444444447</v>
      </c>
      <c r="Q12" s="25">
        <v>0.82056712962962963</v>
      </c>
      <c r="R12" s="24">
        <v>0.33333333333333331</v>
      </c>
      <c r="S12" s="47">
        <v>0.75</v>
      </c>
      <c r="T12" s="45">
        <v>0.29067129629629629</v>
      </c>
      <c r="U12" s="47">
        <v>0.93018518518518523</v>
      </c>
      <c r="V12" s="45">
        <v>0.31915509259259262</v>
      </c>
      <c r="W12" s="47">
        <v>0.82854166666666662</v>
      </c>
      <c r="X12" s="24">
        <v>0.25993055555555555</v>
      </c>
      <c r="Y12" s="47">
        <v>0.75</v>
      </c>
      <c r="Z12" s="45">
        <v>0.32569444444444445</v>
      </c>
      <c r="AA12" s="25">
        <v>0.91398148148148151</v>
      </c>
      <c r="AB12" s="51">
        <v>0.29894675925925923</v>
      </c>
      <c r="AC12" s="84"/>
      <c r="AD12" s="45">
        <v>0.33333333333333331</v>
      </c>
      <c r="AE12" s="47"/>
      <c r="AF12" s="45"/>
      <c r="AG12" s="25"/>
      <c r="AH12" s="90"/>
      <c r="AI12" s="28"/>
      <c r="AJ12" s="441" t="s">
        <v>99</v>
      </c>
      <c r="AK12" s="342"/>
    </row>
    <row r="13" spans="1:39" ht="15" customHeight="1" x14ac:dyDescent="0.25">
      <c r="A13" s="21" t="s">
        <v>14</v>
      </c>
      <c r="B13" s="22">
        <v>125</v>
      </c>
      <c r="C13" s="77" t="s">
        <v>20</v>
      </c>
      <c r="D13" s="45">
        <v>0.38052083333333331</v>
      </c>
      <c r="E13" s="93"/>
      <c r="F13" s="24">
        <v>0.37936342592592592</v>
      </c>
      <c r="G13" s="47">
        <v>0.76262731481481483</v>
      </c>
      <c r="H13" s="45">
        <v>0.3498148148148148</v>
      </c>
      <c r="I13" s="25">
        <v>0.73128472222222218</v>
      </c>
      <c r="J13" s="24">
        <v>0.34863425925925928</v>
      </c>
      <c r="K13" s="47">
        <v>0.75385416666666671</v>
      </c>
      <c r="L13" s="45">
        <v>0.37859953703703703</v>
      </c>
      <c r="M13" s="25">
        <v>0.5600694444444444</v>
      </c>
      <c r="N13" s="403"/>
      <c r="O13" s="404"/>
      <c r="P13" s="92"/>
      <c r="Q13" s="25">
        <v>0.83621527777777782</v>
      </c>
      <c r="R13" s="24">
        <v>0.36443287037037037</v>
      </c>
      <c r="S13" s="47">
        <v>0.80116898148148152</v>
      </c>
      <c r="T13" s="92"/>
      <c r="U13" s="47">
        <v>0.73965277777777783</v>
      </c>
      <c r="V13" s="50">
        <v>0.40195601851851853</v>
      </c>
      <c r="W13" s="94"/>
      <c r="X13" s="95"/>
      <c r="Y13" s="47">
        <v>0.73246527777777781</v>
      </c>
      <c r="Z13" s="45">
        <v>0.38123842592592594</v>
      </c>
      <c r="AA13" s="25">
        <v>0.56495370370370368</v>
      </c>
      <c r="AB13" s="389" t="s">
        <v>11</v>
      </c>
      <c r="AC13" s="390"/>
      <c r="AD13" s="45">
        <v>0.35755787037037035</v>
      </c>
      <c r="AE13" s="47"/>
      <c r="AF13" s="45"/>
      <c r="AG13" s="25"/>
      <c r="AH13" s="90"/>
      <c r="AI13" s="28"/>
      <c r="AJ13" s="440"/>
      <c r="AK13" s="326"/>
    </row>
    <row r="14" spans="1:39" ht="15" customHeight="1" x14ac:dyDescent="0.25">
      <c r="A14" s="21" t="s">
        <v>17</v>
      </c>
      <c r="B14" s="22">
        <v>142</v>
      </c>
      <c r="C14" s="77" t="s">
        <v>21</v>
      </c>
      <c r="D14" s="45">
        <v>0.35851851851851851</v>
      </c>
      <c r="E14" s="25">
        <v>0.75019675925925922</v>
      </c>
      <c r="F14" s="24">
        <v>0.35887731481481483</v>
      </c>
      <c r="G14" s="47">
        <v>0.75041666666666662</v>
      </c>
      <c r="H14" s="45">
        <v>0.35905092592592591</v>
      </c>
      <c r="I14" s="25">
        <v>0.74943287037037032</v>
      </c>
      <c r="J14" s="24">
        <v>0.35878472222222224</v>
      </c>
      <c r="K14" s="47">
        <v>0.74995370370370373</v>
      </c>
      <c r="L14" s="45">
        <v>0.34998842592592594</v>
      </c>
      <c r="M14" s="25">
        <v>0.56300925925925926</v>
      </c>
      <c r="N14" s="403"/>
      <c r="O14" s="404"/>
      <c r="P14" s="45">
        <v>0.36685185185185187</v>
      </c>
      <c r="Q14" s="25">
        <v>0.75010416666666668</v>
      </c>
      <c r="R14" s="24">
        <v>0.36708333333333332</v>
      </c>
      <c r="S14" s="47">
        <v>0.7506828703703704</v>
      </c>
      <c r="T14" s="45">
        <v>0.35916666666666669</v>
      </c>
      <c r="U14" s="47">
        <v>0.75292824074074072</v>
      </c>
      <c r="V14" s="45">
        <v>0.35541666666666666</v>
      </c>
      <c r="W14" s="47">
        <v>0.74986111111111109</v>
      </c>
      <c r="X14" s="24">
        <v>0.36045138888888889</v>
      </c>
      <c r="Y14" s="47">
        <v>0.75259259259259259</v>
      </c>
      <c r="Z14" s="45">
        <v>0.3629398148148148</v>
      </c>
      <c r="AA14" s="25">
        <v>0.54495370370370366</v>
      </c>
      <c r="AB14" s="389"/>
      <c r="AC14" s="390"/>
      <c r="AD14" s="45">
        <v>0.36048611111111112</v>
      </c>
      <c r="AE14" s="47"/>
      <c r="AF14" s="45"/>
      <c r="AG14" s="25"/>
      <c r="AH14" s="90"/>
      <c r="AI14" s="28"/>
      <c r="AJ14" s="440" t="s">
        <v>98</v>
      </c>
      <c r="AK14" s="326"/>
    </row>
    <row r="15" spans="1:39" ht="15.75" customHeight="1" x14ac:dyDescent="0.25">
      <c r="A15" s="21" t="s">
        <v>24</v>
      </c>
      <c r="B15" s="22">
        <v>159</v>
      </c>
      <c r="C15" s="77" t="s">
        <v>25</v>
      </c>
      <c r="D15" s="45">
        <v>0.35898148148148146</v>
      </c>
      <c r="E15" s="25">
        <v>0.78109953703703705</v>
      </c>
      <c r="F15" s="24">
        <v>0.37298611111111113</v>
      </c>
      <c r="G15" s="47">
        <v>0.75078703703703709</v>
      </c>
      <c r="H15" s="45">
        <v>0.37952546296296297</v>
      </c>
      <c r="I15" s="25">
        <v>0.75131944444444443</v>
      </c>
      <c r="J15" s="24">
        <v>0.37892361111111111</v>
      </c>
      <c r="K15" s="47">
        <v>0.75038194444444439</v>
      </c>
      <c r="L15" s="45">
        <v>0.37994212962962964</v>
      </c>
      <c r="M15" s="25">
        <v>0.58302083333333332</v>
      </c>
      <c r="N15" s="403"/>
      <c r="O15" s="404"/>
      <c r="P15" s="362" t="s">
        <v>40</v>
      </c>
      <c r="Q15" s="391"/>
      <c r="R15" s="24">
        <v>0.37309027777777776</v>
      </c>
      <c r="S15" s="47">
        <v>0.75274305555555554</v>
      </c>
      <c r="T15" s="45">
        <v>0.37731481481481483</v>
      </c>
      <c r="U15" s="47">
        <v>0.75793981481481476</v>
      </c>
      <c r="V15" s="45">
        <v>0.37281249999999999</v>
      </c>
      <c r="W15" s="47">
        <v>0.75175925925925924</v>
      </c>
      <c r="X15" s="24">
        <v>0.37760416666666669</v>
      </c>
      <c r="Y15" s="47">
        <v>0.7510648148148148</v>
      </c>
      <c r="Z15" s="45">
        <v>0.36957175925925928</v>
      </c>
      <c r="AA15" s="25">
        <v>0.54729166666666662</v>
      </c>
      <c r="AB15" s="389"/>
      <c r="AC15" s="390"/>
      <c r="AD15" s="45">
        <v>0.38232638888888887</v>
      </c>
      <c r="AE15" s="47"/>
      <c r="AF15" s="45"/>
      <c r="AG15" s="25"/>
      <c r="AH15" s="90"/>
      <c r="AI15" s="28">
        <v>1</v>
      </c>
      <c r="AJ15" s="440"/>
      <c r="AK15" s="326"/>
    </row>
    <row r="16" spans="1:39" ht="15.75" customHeight="1" x14ac:dyDescent="0.25">
      <c r="A16" s="21" t="s">
        <v>26</v>
      </c>
      <c r="B16" s="22">
        <v>52</v>
      </c>
      <c r="C16" s="77" t="s">
        <v>27</v>
      </c>
      <c r="D16" s="45">
        <v>0.48484953703703704</v>
      </c>
      <c r="E16" s="25">
        <v>0.75177083333333339</v>
      </c>
      <c r="F16" s="24">
        <v>0.30885416666666665</v>
      </c>
      <c r="G16" s="47">
        <v>0.75618055555555552</v>
      </c>
      <c r="H16" s="45">
        <v>0.24508101851851852</v>
      </c>
      <c r="I16" s="25">
        <v>0.78475694444444444</v>
      </c>
      <c r="J16" s="24">
        <v>0.24899305555555556</v>
      </c>
      <c r="K16" s="47">
        <v>0.77071759259259254</v>
      </c>
      <c r="L16" s="45">
        <v>0.32280092592592591</v>
      </c>
      <c r="M16" s="25">
        <v>0.63077546296296294</v>
      </c>
      <c r="N16" s="438"/>
      <c r="O16" s="439"/>
      <c r="P16" s="45">
        <v>0.25362268518518516</v>
      </c>
      <c r="Q16" s="25">
        <v>0.76906249999999998</v>
      </c>
      <c r="R16" s="51">
        <v>0.37482638888888886</v>
      </c>
      <c r="S16" s="47">
        <v>0.76216435185185183</v>
      </c>
      <c r="T16" s="45">
        <v>0.48008101851851853</v>
      </c>
      <c r="U16" s="47">
        <v>0.75209490740740736</v>
      </c>
      <c r="V16" s="50">
        <v>0.36341435185185184</v>
      </c>
      <c r="W16" s="47">
        <v>0.90834490740740736</v>
      </c>
      <c r="X16" s="24">
        <v>0.30700231481481483</v>
      </c>
      <c r="Y16" s="47">
        <v>0.77091435185185186</v>
      </c>
      <c r="Z16" s="45">
        <v>0.2927777777777778</v>
      </c>
      <c r="AA16" s="25">
        <v>0.56148148148148147</v>
      </c>
      <c r="AB16" s="51">
        <v>0.25729166666666664</v>
      </c>
      <c r="AC16" s="84">
        <v>0.65292824074074074</v>
      </c>
      <c r="AD16" s="45">
        <v>0.2550115740740741</v>
      </c>
      <c r="AE16" s="47"/>
      <c r="AF16" s="45"/>
      <c r="AG16" s="25"/>
      <c r="AH16" s="90">
        <v>2</v>
      </c>
      <c r="AI16" s="28"/>
      <c r="AJ16" s="441" t="s">
        <v>104</v>
      </c>
      <c r="AK16" s="342"/>
    </row>
    <row r="17" spans="1:37" ht="15.75" customHeight="1" x14ac:dyDescent="0.25">
      <c r="A17" s="52" t="s">
        <v>26</v>
      </c>
      <c r="B17" s="53">
        <v>177</v>
      </c>
      <c r="C17" s="79" t="s">
        <v>41</v>
      </c>
      <c r="D17" s="45">
        <v>0.29844907407407406</v>
      </c>
      <c r="E17" s="25">
        <v>0.71421296296296299</v>
      </c>
      <c r="F17" s="24">
        <v>0.3033912037037037</v>
      </c>
      <c r="G17" s="47">
        <v>0.73733796296296295</v>
      </c>
      <c r="H17" s="45">
        <v>0.30135416666666665</v>
      </c>
      <c r="I17" s="25">
        <v>0.71851851851851856</v>
      </c>
      <c r="J17" s="24">
        <v>0.28902777777777777</v>
      </c>
      <c r="K17" s="47">
        <v>0.71531250000000002</v>
      </c>
      <c r="L17" s="45">
        <v>0.2854976851851852</v>
      </c>
      <c r="M17" s="25">
        <v>0.50343749999999998</v>
      </c>
      <c r="N17" s="51">
        <v>0.29721064814814813</v>
      </c>
      <c r="O17" s="84">
        <v>0.82089120370370372</v>
      </c>
      <c r="P17" s="45">
        <v>0.29395833333333332</v>
      </c>
      <c r="Q17" s="25">
        <v>0.85601851851851851</v>
      </c>
      <c r="R17" s="24">
        <v>0.29706018518518518</v>
      </c>
      <c r="S17" s="47">
        <v>0.83646990740740745</v>
      </c>
      <c r="T17" s="45">
        <v>0.30015046296296294</v>
      </c>
      <c r="U17" s="47">
        <v>0.86259259259259258</v>
      </c>
      <c r="V17" s="45">
        <v>0.29648148148148146</v>
      </c>
      <c r="W17" s="47">
        <v>0.71246527777777779</v>
      </c>
      <c r="X17" s="24">
        <v>0.29538194444444443</v>
      </c>
      <c r="Y17" s="47">
        <v>0.72180555555555559</v>
      </c>
      <c r="Z17" s="45">
        <v>0.28717592592592595</v>
      </c>
      <c r="AA17" s="25">
        <v>0.50570601851851849</v>
      </c>
      <c r="AB17" s="51">
        <v>0.29303240740740738</v>
      </c>
      <c r="AC17" s="84"/>
      <c r="AD17" s="50"/>
      <c r="AE17" s="84"/>
      <c r="AF17" s="45"/>
      <c r="AG17" s="25"/>
      <c r="AH17" s="90"/>
      <c r="AI17" s="28"/>
      <c r="AJ17" s="440" t="s">
        <v>102</v>
      </c>
      <c r="AK17" s="326"/>
    </row>
    <row r="18" spans="1:37" ht="15.75" customHeight="1" x14ac:dyDescent="0.25">
      <c r="A18" s="52" t="s">
        <v>26</v>
      </c>
      <c r="B18" s="53">
        <v>189</v>
      </c>
      <c r="C18" s="79" t="s">
        <v>93</v>
      </c>
      <c r="D18" s="88">
        <v>0.27182870370370371</v>
      </c>
      <c r="E18" s="86">
        <v>0.73146990740740736</v>
      </c>
      <c r="F18" s="85">
        <v>0.28281250000000002</v>
      </c>
      <c r="G18" s="87">
        <v>0.70856481481481481</v>
      </c>
      <c r="H18" s="88">
        <v>0.28835648148148146</v>
      </c>
      <c r="I18" s="86">
        <v>0.72636574074074078</v>
      </c>
      <c r="J18" s="85">
        <v>0.28769675925925925</v>
      </c>
      <c r="K18" s="87">
        <v>0.81253472222222223</v>
      </c>
      <c r="L18" s="88">
        <v>0.28105324074074073</v>
      </c>
      <c r="M18" s="86">
        <v>0.61087962962962961</v>
      </c>
      <c r="N18" s="445"/>
      <c r="O18" s="446"/>
      <c r="P18" s="45">
        <v>0.29494212962962962</v>
      </c>
      <c r="Q18" s="25">
        <v>0.73469907407407409</v>
      </c>
      <c r="R18" s="24">
        <v>0.29530092592592594</v>
      </c>
      <c r="S18" s="47">
        <v>0.8216782407407407</v>
      </c>
      <c r="T18" s="45">
        <v>0.29726851851851854</v>
      </c>
      <c r="U18" s="47">
        <v>0.71129629629629632</v>
      </c>
      <c r="V18" s="45">
        <v>0.29195601851851855</v>
      </c>
      <c r="W18" s="47">
        <v>0.71635416666666663</v>
      </c>
      <c r="X18" s="24">
        <v>0.29684027777777777</v>
      </c>
      <c r="Y18" s="47">
        <v>0.9459143518518518</v>
      </c>
      <c r="Z18" s="45">
        <v>0.29166666666666669</v>
      </c>
      <c r="AA18" s="25">
        <v>0.54312499999999997</v>
      </c>
      <c r="AB18" s="416"/>
      <c r="AC18" s="417"/>
      <c r="AD18" s="45">
        <v>0.29628472222222224</v>
      </c>
      <c r="AE18" s="47"/>
      <c r="AF18" s="45"/>
      <c r="AG18" s="25"/>
      <c r="AH18" s="90"/>
      <c r="AI18" s="28"/>
      <c r="AJ18" s="440" t="s">
        <v>103</v>
      </c>
      <c r="AK18" s="326"/>
    </row>
    <row r="19" spans="1:37" ht="15.75" customHeight="1" thickBot="1" x14ac:dyDescent="0.3">
      <c r="A19" s="80" t="s">
        <v>92</v>
      </c>
      <c r="B19" s="81">
        <v>193</v>
      </c>
      <c r="C19" s="82" t="s">
        <v>94</v>
      </c>
      <c r="D19" s="442" t="s">
        <v>44</v>
      </c>
      <c r="E19" s="443"/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4"/>
      <c r="R19" s="48">
        <v>0.375</v>
      </c>
      <c r="S19" s="39">
        <v>0.70833333333333337</v>
      </c>
      <c r="T19" s="38">
        <v>0.33333333333333331</v>
      </c>
      <c r="U19" s="39">
        <v>0.70833333333333337</v>
      </c>
      <c r="V19" s="38">
        <v>0.33333333333333331</v>
      </c>
      <c r="W19" s="39">
        <v>0.70833333333333337</v>
      </c>
      <c r="X19" s="48">
        <v>0.33333333333333331</v>
      </c>
      <c r="Y19" s="39">
        <v>0.70833333333333337</v>
      </c>
      <c r="Z19" s="45">
        <v>0.375</v>
      </c>
      <c r="AA19" s="25">
        <v>0.54166666666666663</v>
      </c>
      <c r="AB19" s="447"/>
      <c r="AC19" s="448"/>
      <c r="AD19" s="38">
        <v>0.33333333333333331</v>
      </c>
      <c r="AE19" s="39"/>
      <c r="AF19" s="45"/>
      <c r="AG19" s="25"/>
      <c r="AH19" s="91"/>
      <c r="AI19" s="83">
        <v>7</v>
      </c>
      <c r="AJ19" s="440" t="s">
        <v>96</v>
      </c>
      <c r="AK19" s="326"/>
    </row>
    <row r="20" spans="1:37" ht="15.75" thickBot="1" x14ac:dyDescent="0.3">
      <c r="A20" s="364" t="s">
        <v>29</v>
      </c>
      <c r="B20" s="365"/>
      <c r="C20" s="74" t="s">
        <v>30</v>
      </c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1"/>
    </row>
    <row r="22" spans="1:37" x14ac:dyDescent="0.25">
      <c r="C22" s="69"/>
      <c r="D22" s="69"/>
      <c r="E22" s="43"/>
      <c r="F22" s="27"/>
      <c r="G22" s="43"/>
      <c r="J22" s="43"/>
      <c r="K22" s="43">
        <v>0.10416666666666667</v>
      </c>
      <c r="L22" s="43"/>
      <c r="P22" s="43"/>
      <c r="Q22" s="43"/>
      <c r="R22" s="43"/>
      <c r="S22" s="43">
        <v>0.1125</v>
      </c>
      <c r="T22" s="104"/>
      <c r="W22" s="55"/>
      <c r="X22" s="43"/>
      <c r="Y22" s="43">
        <v>0.23749999999999999</v>
      </c>
      <c r="Z22" s="43"/>
    </row>
    <row r="23" spans="1:37" x14ac:dyDescent="0.25">
      <c r="J23" s="43"/>
      <c r="K23" s="43"/>
      <c r="L23" s="43"/>
      <c r="Y23" s="43"/>
    </row>
  </sheetData>
  <mergeCells count="48"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B5:AC5"/>
    <mergeCell ref="AD5:AE5"/>
    <mergeCell ref="AF5:AG5"/>
    <mergeCell ref="AH5:AH6"/>
    <mergeCell ref="X5:Y5"/>
    <mergeCell ref="Z5:AA5"/>
    <mergeCell ref="AI5:AI6"/>
    <mergeCell ref="AJ5:AK6"/>
    <mergeCell ref="AJ7:AK7"/>
    <mergeCell ref="AJ8:AK8"/>
    <mergeCell ref="AJ9:AK9"/>
    <mergeCell ref="AJ10:AK10"/>
    <mergeCell ref="AJ12:AK12"/>
    <mergeCell ref="AJ13:AK13"/>
    <mergeCell ref="AJ14:AK14"/>
    <mergeCell ref="AJ15:AK15"/>
    <mergeCell ref="AJ11:AK11"/>
    <mergeCell ref="AJ17:AK17"/>
    <mergeCell ref="AJ16:AK16"/>
    <mergeCell ref="A20:B20"/>
    <mergeCell ref="D20:AK20"/>
    <mergeCell ref="D19:Q19"/>
    <mergeCell ref="AJ18:AK18"/>
    <mergeCell ref="AJ19:AK19"/>
    <mergeCell ref="N18:O18"/>
    <mergeCell ref="AB18:AC19"/>
    <mergeCell ref="N7:O7"/>
    <mergeCell ref="P11:Q11"/>
    <mergeCell ref="P15:Q15"/>
    <mergeCell ref="AB9:AC11"/>
    <mergeCell ref="AB13:AC15"/>
    <mergeCell ref="AB7:AC7"/>
    <mergeCell ref="Z11:AA11"/>
    <mergeCell ref="N9:O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72B5C-C005-446A-80F0-A313E5F31098}">
  <dimension ref="A1:AW23"/>
  <sheetViews>
    <sheetView showGridLines="0" workbookViewId="0">
      <pane xSplit="3" ySplit="20" topLeftCell="N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2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2" width="10.28515625" customWidth="1"/>
    <col min="33" max="33" width="6.5703125" bestFit="1" customWidth="1"/>
    <col min="34" max="34" width="3" style="1" customWidth="1"/>
    <col min="35" max="35" width="8.140625" bestFit="1" customWidth="1"/>
    <col min="36" max="36" width="3.7109375" customWidth="1"/>
    <col min="37" max="37" width="10.5703125" bestFit="1" customWidth="1"/>
    <col min="38" max="38" width="38.5703125" customWidth="1"/>
    <col min="39" max="39" width="17.28515625" bestFit="1" customWidth="1"/>
    <col min="40" max="40" width="14.140625" bestFit="1" customWidth="1"/>
    <col min="41" max="41" width="16.140625" bestFit="1" customWidth="1"/>
    <col min="42" max="42" width="9" bestFit="1" customWidth="1"/>
    <col min="43" max="43" width="17.7109375" bestFit="1" customWidth="1"/>
    <col min="44" max="44" width="11.5703125" customWidth="1"/>
    <col min="45" max="45" width="19.85546875" bestFit="1" customWidth="1"/>
    <col min="46" max="46" width="13.85546875" bestFit="1" customWidth="1"/>
    <col min="47" max="47" width="12.7109375" bestFit="1" customWidth="1"/>
    <col min="48" max="48" width="15" bestFit="1" customWidth="1"/>
    <col min="49" max="49" width="114.28515625" bestFit="1" customWidth="1"/>
  </cols>
  <sheetData>
    <row r="1" spans="1:49" ht="15" customHeight="1" x14ac:dyDescent="0.25">
      <c r="B1" s="1"/>
      <c r="Z1" s="2"/>
    </row>
    <row r="2" spans="1:49" ht="15.75" customHeight="1" x14ac:dyDescent="0.25">
      <c r="B2" s="1"/>
      <c r="C2" s="1"/>
    </row>
    <row r="3" spans="1:49" ht="15.75" thickBot="1" x14ac:dyDescent="0.3">
      <c r="B3" s="1"/>
    </row>
    <row r="4" spans="1:49" ht="47.25" thickBot="1" x14ac:dyDescent="0.75">
      <c r="B4" s="1"/>
      <c r="C4" s="3"/>
      <c r="D4" s="353" t="s">
        <v>105</v>
      </c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5"/>
      <c r="AH4" s="4"/>
      <c r="AI4" s="4"/>
    </row>
    <row r="5" spans="1:49" ht="16.5" customHeight="1" thickBot="1" x14ac:dyDescent="0.3">
      <c r="A5" s="356" t="s">
        <v>0</v>
      </c>
      <c r="B5" s="356" t="s">
        <v>1</v>
      </c>
      <c r="C5" s="358" t="s">
        <v>2</v>
      </c>
      <c r="D5" s="347">
        <v>45763</v>
      </c>
      <c r="E5" s="348"/>
      <c r="F5" s="347">
        <v>45764</v>
      </c>
      <c r="G5" s="348"/>
      <c r="H5" s="347">
        <v>45765</v>
      </c>
      <c r="I5" s="348"/>
      <c r="J5" s="347">
        <v>45766</v>
      </c>
      <c r="K5" s="348"/>
      <c r="L5" s="427">
        <v>45767</v>
      </c>
      <c r="M5" s="428"/>
      <c r="N5" s="347">
        <v>45768</v>
      </c>
      <c r="O5" s="348"/>
      <c r="P5" s="347">
        <v>45769</v>
      </c>
      <c r="Q5" s="348"/>
      <c r="R5" s="347">
        <v>45770</v>
      </c>
      <c r="S5" s="348"/>
      <c r="T5" s="347">
        <v>45771</v>
      </c>
      <c r="U5" s="348"/>
      <c r="V5" s="347">
        <v>45772</v>
      </c>
      <c r="W5" s="348"/>
      <c r="X5" s="347">
        <v>45773</v>
      </c>
      <c r="Y5" s="348"/>
      <c r="Z5" s="427">
        <v>45774</v>
      </c>
      <c r="AA5" s="428"/>
      <c r="AB5" s="347">
        <v>45775</v>
      </c>
      <c r="AC5" s="348"/>
      <c r="AD5" s="347">
        <v>45776</v>
      </c>
      <c r="AE5" s="348"/>
      <c r="AF5" s="347">
        <v>45777</v>
      </c>
      <c r="AG5" s="348"/>
      <c r="AH5" s="456" t="s">
        <v>3</v>
      </c>
      <c r="AI5" s="458" t="s">
        <v>4</v>
      </c>
      <c r="AK5" s="452" t="s">
        <v>112</v>
      </c>
      <c r="AL5" s="452" t="s">
        <v>129</v>
      </c>
      <c r="AM5" s="452" t="s">
        <v>122</v>
      </c>
      <c r="AN5" s="452" t="s">
        <v>123</v>
      </c>
      <c r="AO5" s="452" t="s">
        <v>124</v>
      </c>
      <c r="AP5" s="452" t="s">
        <v>125</v>
      </c>
      <c r="AQ5" s="452" t="s">
        <v>126</v>
      </c>
      <c r="AR5" s="452" t="s">
        <v>4</v>
      </c>
      <c r="AS5" s="452" t="s">
        <v>127</v>
      </c>
      <c r="AT5" s="452" t="s">
        <v>120</v>
      </c>
      <c r="AU5" s="450" t="s">
        <v>121</v>
      </c>
      <c r="AV5" s="452" t="s">
        <v>128</v>
      </c>
      <c r="AW5" s="454" t="s">
        <v>129</v>
      </c>
    </row>
    <row r="6" spans="1:49" ht="27" customHeight="1" thickBot="1" x14ac:dyDescent="0.3">
      <c r="A6" s="357"/>
      <c r="B6" s="357"/>
      <c r="C6" s="359"/>
      <c r="D6" s="96" t="s">
        <v>6</v>
      </c>
      <c r="E6" s="97" t="s">
        <v>7</v>
      </c>
      <c r="F6" s="96" t="s">
        <v>6</v>
      </c>
      <c r="G6" s="98" t="s">
        <v>7</v>
      </c>
      <c r="H6" s="96" t="s">
        <v>6</v>
      </c>
      <c r="I6" s="98" t="s">
        <v>7</v>
      </c>
      <c r="J6" s="96" t="s">
        <v>6</v>
      </c>
      <c r="K6" s="98" t="s">
        <v>7</v>
      </c>
      <c r="L6" s="96" t="s">
        <v>6</v>
      </c>
      <c r="M6" s="99" t="s">
        <v>7</v>
      </c>
      <c r="N6" s="100" t="s">
        <v>6</v>
      </c>
      <c r="O6" s="101" t="s">
        <v>7</v>
      </c>
      <c r="P6" s="96" t="s">
        <v>6</v>
      </c>
      <c r="Q6" s="98" t="s">
        <v>7</v>
      </c>
      <c r="R6" s="102" t="s">
        <v>6</v>
      </c>
      <c r="S6" s="98" t="s">
        <v>7</v>
      </c>
      <c r="T6" s="102" t="s">
        <v>6</v>
      </c>
      <c r="U6" s="98" t="s">
        <v>7</v>
      </c>
      <c r="V6" s="102" t="s">
        <v>6</v>
      </c>
      <c r="W6" s="98" t="s">
        <v>7</v>
      </c>
      <c r="X6" s="102" t="s">
        <v>6</v>
      </c>
      <c r="Y6" s="98" t="s">
        <v>7</v>
      </c>
      <c r="Z6" s="102" t="s">
        <v>6</v>
      </c>
      <c r="AA6" s="98" t="s">
        <v>7</v>
      </c>
      <c r="AB6" s="102" t="s">
        <v>6</v>
      </c>
      <c r="AC6" s="98" t="s">
        <v>7</v>
      </c>
      <c r="AD6" s="102" t="s">
        <v>6</v>
      </c>
      <c r="AE6" s="98" t="s">
        <v>7</v>
      </c>
      <c r="AF6" s="103" t="s">
        <v>6</v>
      </c>
      <c r="AG6" s="97" t="s">
        <v>7</v>
      </c>
      <c r="AH6" s="457"/>
      <c r="AI6" s="459"/>
      <c r="AK6" s="453"/>
      <c r="AL6" s="453"/>
      <c r="AM6" s="453"/>
      <c r="AN6" s="453"/>
      <c r="AO6" s="453"/>
      <c r="AP6" s="453"/>
      <c r="AQ6" s="453"/>
      <c r="AR6" s="453"/>
      <c r="AS6" s="453"/>
      <c r="AT6" s="453"/>
      <c r="AU6" s="451"/>
      <c r="AV6" s="453"/>
      <c r="AW6" s="455"/>
    </row>
    <row r="7" spans="1:49" ht="15" customHeight="1" x14ac:dyDescent="0.25">
      <c r="A7" s="21" t="s">
        <v>12</v>
      </c>
      <c r="B7" s="22">
        <v>11</v>
      </c>
      <c r="C7" s="77" t="s">
        <v>13</v>
      </c>
      <c r="D7" s="67">
        <v>0.29541666666666666</v>
      </c>
      <c r="E7" s="64">
        <v>0.84785879629629635</v>
      </c>
      <c r="F7" s="16">
        <v>0.29166666666666669</v>
      </c>
      <c r="G7" s="46">
        <v>0.75</v>
      </c>
      <c r="H7" s="44">
        <v>0.29776620370370371</v>
      </c>
      <c r="I7" s="17">
        <v>0.78539351851851846</v>
      </c>
      <c r="J7" s="16">
        <v>0.30793981481481481</v>
      </c>
      <c r="K7" s="46"/>
      <c r="L7" s="44">
        <v>0.25</v>
      </c>
      <c r="M7" s="17">
        <v>0.75283564814814818</v>
      </c>
      <c r="N7" s="16">
        <v>0.29207175925925927</v>
      </c>
      <c r="O7" s="46">
        <v>0.74303240740740739</v>
      </c>
      <c r="P7" s="44"/>
      <c r="Q7" s="17">
        <v>0.8009722222222222</v>
      </c>
      <c r="R7" s="16">
        <v>0.2917939814814815</v>
      </c>
      <c r="S7" s="46">
        <v>0.83907407407407408</v>
      </c>
      <c r="T7" s="16">
        <v>0.29166666666666669</v>
      </c>
      <c r="U7" s="46">
        <v>0.80192129629629627</v>
      </c>
      <c r="V7" s="44">
        <v>0.29166666666666669</v>
      </c>
      <c r="W7" s="46">
        <v>0.75</v>
      </c>
      <c r="X7" s="44">
        <v>0.29369212962962965</v>
      </c>
      <c r="Y7" s="46">
        <v>0.54166666666666663</v>
      </c>
      <c r="Z7" s="16">
        <v>0.27914351851851854</v>
      </c>
      <c r="AA7" s="46">
        <v>0.96841435185185187</v>
      </c>
      <c r="AB7" s="16">
        <v>0.29166666666666669</v>
      </c>
      <c r="AC7" s="46"/>
      <c r="AD7" s="16"/>
      <c r="AE7" s="46"/>
      <c r="AF7" s="16"/>
      <c r="AG7" s="46"/>
      <c r="AH7" s="18"/>
      <c r="AI7" s="28"/>
      <c r="AK7" s="116">
        <v>3000</v>
      </c>
      <c r="AL7" s="123" t="s">
        <v>114</v>
      </c>
      <c r="AM7" s="114">
        <v>11000</v>
      </c>
      <c r="AN7" s="160">
        <f>AM7/15</f>
        <v>733.33333333333337</v>
      </c>
      <c r="AO7" s="145">
        <f>+AK7+AM7</f>
        <v>14000</v>
      </c>
      <c r="AP7" s="146">
        <v>105.22</v>
      </c>
      <c r="AQ7" s="147">
        <v>684.87</v>
      </c>
      <c r="AR7" s="148">
        <f>AN7*AI7</f>
        <v>0</v>
      </c>
      <c r="AS7" s="145">
        <f>AP7+AQ7+AR7</f>
        <v>790.09</v>
      </c>
      <c r="AT7" s="149">
        <f>AO7-AS7</f>
        <v>13209.91</v>
      </c>
      <c r="AU7" s="150"/>
      <c r="AV7" s="151">
        <f t="shared" ref="AV7:AV12" si="0">+AT7-AU7</f>
        <v>13209.91</v>
      </c>
      <c r="AW7" s="169"/>
    </row>
    <row r="8" spans="1:49" ht="15" customHeight="1" x14ac:dyDescent="0.25">
      <c r="A8" s="52" t="s">
        <v>8</v>
      </c>
      <c r="B8" s="53">
        <v>7</v>
      </c>
      <c r="C8" s="79" t="s">
        <v>9</v>
      </c>
      <c r="D8" s="67">
        <v>0.33146990740740739</v>
      </c>
      <c r="E8" s="64">
        <v>0.75</v>
      </c>
      <c r="F8" s="65">
        <v>0.34459490740740739</v>
      </c>
      <c r="G8" s="66">
        <v>0.88730324074074074</v>
      </c>
      <c r="H8" s="67">
        <v>0.33817129629629628</v>
      </c>
      <c r="I8" s="64">
        <v>0.75</v>
      </c>
      <c r="J8" s="65">
        <v>0.23435185185185184</v>
      </c>
      <c r="K8" s="66"/>
      <c r="L8" s="431"/>
      <c r="M8" s="432"/>
      <c r="N8" s="65">
        <v>0.33333333333333331</v>
      </c>
      <c r="O8" s="66">
        <v>0.75</v>
      </c>
      <c r="P8" s="67">
        <v>0.33373842592592595</v>
      </c>
      <c r="Q8" s="64">
        <v>0.84611111111111115</v>
      </c>
      <c r="R8" s="65">
        <v>0.32385416666666667</v>
      </c>
      <c r="S8" s="66"/>
      <c r="T8" s="65">
        <v>0.33333333333333331</v>
      </c>
      <c r="U8" s="66">
        <v>0.80106481481481484</v>
      </c>
      <c r="V8" s="67">
        <v>0.26681712962962961</v>
      </c>
      <c r="W8" s="66">
        <v>0.75</v>
      </c>
      <c r="X8" s="67">
        <v>0.28179398148148149</v>
      </c>
      <c r="Y8" s="66">
        <v>0.82443287037037039</v>
      </c>
      <c r="Z8" s="431"/>
      <c r="AA8" s="432"/>
      <c r="AB8" s="65">
        <v>0.32229166666666664</v>
      </c>
      <c r="AC8" s="66"/>
      <c r="AD8" s="65"/>
      <c r="AE8" s="66"/>
      <c r="AF8" s="65"/>
      <c r="AG8" s="66"/>
      <c r="AH8" s="168"/>
      <c r="AI8" s="163"/>
      <c r="AK8" s="125">
        <f>2000+2500</f>
        <v>4500</v>
      </c>
      <c r="AL8" s="141" t="s">
        <v>113</v>
      </c>
      <c r="AM8" s="114">
        <v>11072.1</v>
      </c>
      <c r="AN8" s="161">
        <f>AM8/15</f>
        <v>738.14</v>
      </c>
      <c r="AO8" s="126">
        <f>+AK8+AM8</f>
        <v>15572.1</v>
      </c>
      <c r="AP8" s="127">
        <v>105.22</v>
      </c>
      <c r="AQ8" s="128">
        <v>0</v>
      </c>
      <c r="AR8" s="140">
        <f t="shared" ref="AR8:AR19" si="1">AN8*AI8</f>
        <v>0</v>
      </c>
      <c r="AS8" s="126">
        <f>AP8+AQ8+AR8</f>
        <v>105.22</v>
      </c>
      <c r="AT8" s="129">
        <f t="shared" ref="AT8:AT19" si="2">AO8-AS8</f>
        <v>15466.880000000001</v>
      </c>
      <c r="AU8" s="130"/>
      <c r="AV8" s="131">
        <f t="shared" si="0"/>
        <v>15466.880000000001</v>
      </c>
      <c r="AW8" s="170"/>
    </row>
    <row r="9" spans="1:49" ht="15" customHeight="1" x14ac:dyDescent="0.25">
      <c r="A9" s="21" t="s">
        <v>14</v>
      </c>
      <c r="B9" s="22">
        <v>22</v>
      </c>
      <c r="C9" s="77" t="s">
        <v>15</v>
      </c>
      <c r="D9" s="67">
        <v>0.37743055555555555</v>
      </c>
      <c r="E9" s="64"/>
      <c r="F9" s="65">
        <v>0.46410879629629631</v>
      </c>
      <c r="G9" s="66"/>
      <c r="H9" s="67">
        <v>0.37311342592592595</v>
      </c>
      <c r="I9" s="64">
        <v>0.74942129629629628</v>
      </c>
      <c r="J9" s="462"/>
      <c r="K9" s="463"/>
      <c r="L9" s="445"/>
      <c r="M9" s="446"/>
      <c r="N9" s="65">
        <v>0.37712962962962965</v>
      </c>
      <c r="O9" s="66"/>
      <c r="P9" s="67">
        <v>0.38384259259259257</v>
      </c>
      <c r="Q9" s="64">
        <v>0.75065972222222221</v>
      </c>
      <c r="R9" s="65">
        <v>0.38025462962962964</v>
      </c>
      <c r="S9" s="66">
        <v>0.7490162037037037</v>
      </c>
      <c r="T9" s="362" t="s">
        <v>40</v>
      </c>
      <c r="U9" s="363"/>
      <c r="V9" s="67">
        <v>0.37712962962962965</v>
      </c>
      <c r="W9" s="66">
        <v>0.74734953703703699</v>
      </c>
      <c r="X9" s="67">
        <v>0.39405092592592594</v>
      </c>
      <c r="Y9" s="66">
        <v>0.5413310185185185</v>
      </c>
      <c r="Z9" s="362"/>
      <c r="AA9" s="363"/>
      <c r="AB9" s="65">
        <v>0.37359953703703702</v>
      </c>
      <c r="AC9" s="47"/>
      <c r="AD9" s="24"/>
      <c r="AE9" s="47"/>
      <c r="AF9" s="24"/>
      <c r="AG9" s="47"/>
      <c r="AH9" s="90"/>
      <c r="AI9" s="28">
        <v>1</v>
      </c>
      <c r="AK9" s="143"/>
      <c r="AL9" s="119"/>
      <c r="AM9" s="114">
        <v>9000</v>
      </c>
      <c r="AN9" s="161">
        <f t="shared" ref="AN9:AN19" si="3">AM9/15</f>
        <v>600</v>
      </c>
      <c r="AO9" s="126">
        <f t="shared" ref="AO9:AO19" si="4">+AK9+AM9</f>
        <v>9000</v>
      </c>
      <c r="AP9" s="118">
        <v>93.82</v>
      </c>
      <c r="AQ9" s="119">
        <v>0</v>
      </c>
      <c r="AR9" s="140">
        <f t="shared" si="1"/>
        <v>600</v>
      </c>
      <c r="AS9" s="117">
        <f t="shared" ref="AS9:AS19" si="5">AP9+AQ9+AR9</f>
        <v>693.81999999999994</v>
      </c>
      <c r="AT9" s="120">
        <f t="shared" si="2"/>
        <v>8306.18</v>
      </c>
      <c r="AU9" s="130">
        <v>1350</v>
      </c>
      <c r="AV9" s="122">
        <f t="shared" si="0"/>
        <v>6956.18</v>
      </c>
      <c r="AW9" s="170" t="s">
        <v>131</v>
      </c>
    </row>
    <row r="10" spans="1:49" s="32" customFormat="1" ht="15" customHeight="1" x14ac:dyDescent="0.25">
      <c r="A10" s="21" t="s">
        <v>8</v>
      </c>
      <c r="B10" s="29">
        <v>50</v>
      </c>
      <c r="C10" s="78" t="s">
        <v>16</v>
      </c>
      <c r="D10" s="67">
        <v>0.28546296296296297</v>
      </c>
      <c r="E10" s="64">
        <v>0.80577546296296299</v>
      </c>
      <c r="F10" s="65">
        <v>0.28875000000000001</v>
      </c>
      <c r="G10" s="66"/>
      <c r="H10" s="67">
        <v>0.28046296296296297</v>
      </c>
      <c r="I10" s="64">
        <v>0.75</v>
      </c>
      <c r="J10" s="65">
        <v>0.2953587962962963</v>
      </c>
      <c r="K10" s="47"/>
      <c r="L10" s="464"/>
      <c r="M10" s="465"/>
      <c r="N10" s="65">
        <v>0.28322916666666664</v>
      </c>
      <c r="O10" s="66">
        <v>0.75755787037037037</v>
      </c>
      <c r="P10" s="67">
        <v>0.2603240740740741</v>
      </c>
      <c r="Q10" s="64">
        <v>0.80204861111111114</v>
      </c>
      <c r="R10" s="65">
        <v>0.28210648148148149</v>
      </c>
      <c r="S10" s="66"/>
      <c r="T10" s="65">
        <v>0.2462037037037037</v>
      </c>
      <c r="U10" s="66">
        <v>0.81803240740740746</v>
      </c>
      <c r="V10" s="67">
        <v>0.25104166666666666</v>
      </c>
      <c r="W10" s="66">
        <v>0.75</v>
      </c>
      <c r="X10" s="67">
        <v>0.24693287037037037</v>
      </c>
      <c r="Y10" s="66">
        <v>0.76325231481481481</v>
      </c>
      <c r="Z10" s="65">
        <v>0.25315972222222222</v>
      </c>
      <c r="AA10" s="66"/>
      <c r="AB10" s="65">
        <v>0.25181712962962965</v>
      </c>
      <c r="AC10" s="47"/>
      <c r="AD10" s="24"/>
      <c r="AE10" s="47"/>
      <c r="AF10" s="24"/>
      <c r="AG10" s="47"/>
      <c r="AH10" s="90"/>
      <c r="AI10" s="28"/>
      <c r="AK10" s="116">
        <v>4183.32</v>
      </c>
      <c r="AL10" s="123" t="s">
        <v>115</v>
      </c>
      <c r="AM10" s="114">
        <v>6500</v>
      </c>
      <c r="AN10" s="161">
        <f t="shared" si="3"/>
        <v>433.33333333333331</v>
      </c>
      <c r="AO10" s="126">
        <f t="shared" si="4"/>
        <v>10683.32</v>
      </c>
      <c r="AP10" s="124">
        <v>0</v>
      </c>
      <c r="AQ10" s="119">
        <v>0</v>
      </c>
      <c r="AR10" s="140">
        <f t="shared" si="1"/>
        <v>0</v>
      </c>
      <c r="AS10" s="117">
        <f t="shared" si="5"/>
        <v>0</v>
      </c>
      <c r="AT10" s="120">
        <f t="shared" si="2"/>
        <v>10683.32</v>
      </c>
      <c r="AU10" s="121"/>
      <c r="AV10" s="122">
        <f t="shared" si="0"/>
        <v>10683.32</v>
      </c>
      <c r="AW10" s="171"/>
    </row>
    <row r="11" spans="1:49" ht="15" customHeight="1" x14ac:dyDescent="0.25">
      <c r="A11" s="21" t="s">
        <v>17</v>
      </c>
      <c r="B11" s="22">
        <v>47</v>
      </c>
      <c r="C11" s="77" t="s">
        <v>18</v>
      </c>
      <c r="D11" s="67">
        <v>0.38440972222222225</v>
      </c>
      <c r="E11" s="64">
        <v>0.80562500000000004</v>
      </c>
      <c r="F11" s="65">
        <v>0.34903935185185186</v>
      </c>
      <c r="G11" s="66">
        <v>0.77484953703703707</v>
      </c>
      <c r="H11" s="67">
        <v>0.36481481481481481</v>
      </c>
      <c r="I11" s="64">
        <v>0.78950231481481481</v>
      </c>
      <c r="J11" s="466" t="s">
        <v>107</v>
      </c>
      <c r="K11" s="467"/>
      <c r="L11" s="464"/>
      <c r="M11" s="465"/>
      <c r="N11" s="433" t="s">
        <v>39</v>
      </c>
      <c r="O11" s="473"/>
      <c r="P11" s="67">
        <v>0.34228009259259257</v>
      </c>
      <c r="Q11" s="64">
        <v>0.78423611111111113</v>
      </c>
      <c r="R11" s="65">
        <v>0.36410879629629628</v>
      </c>
      <c r="S11" s="66">
        <v>0.81662037037037039</v>
      </c>
      <c r="T11" s="65">
        <v>0.3611111111111111</v>
      </c>
      <c r="U11" s="66">
        <v>0.79769675925925931</v>
      </c>
      <c r="V11" s="67">
        <v>0.37065972222222221</v>
      </c>
      <c r="W11" s="66">
        <v>0.85952546296296295</v>
      </c>
      <c r="X11" s="67">
        <v>0.38136574074074076</v>
      </c>
      <c r="Y11" s="66">
        <v>0.6852893518518518</v>
      </c>
      <c r="Z11" s="436" t="s">
        <v>11</v>
      </c>
      <c r="AA11" s="437"/>
      <c r="AB11" s="65">
        <v>0.38199074074074074</v>
      </c>
      <c r="AC11" s="47"/>
      <c r="AD11" s="24"/>
      <c r="AE11" s="47"/>
      <c r="AF11" s="24"/>
      <c r="AG11" s="47"/>
      <c r="AH11" s="90"/>
      <c r="AI11" s="28"/>
      <c r="AK11" s="116">
        <v>1200</v>
      </c>
      <c r="AL11" s="123" t="s">
        <v>116</v>
      </c>
      <c r="AM11" s="114">
        <v>10000</v>
      </c>
      <c r="AN11" s="161">
        <f t="shared" si="3"/>
        <v>666.66666666666663</v>
      </c>
      <c r="AO11" s="126">
        <f t="shared" si="4"/>
        <v>11200</v>
      </c>
      <c r="AP11" s="118">
        <v>104.95</v>
      </c>
      <c r="AQ11" s="123">
        <v>885.02</v>
      </c>
      <c r="AR11" s="140">
        <f t="shared" si="1"/>
        <v>0</v>
      </c>
      <c r="AS11" s="117">
        <f t="shared" si="5"/>
        <v>989.97</v>
      </c>
      <c r="AT11" s="120">
        <f t="shared" si="2"/>
        <v>10210.030000000001</v>
      </c>
      <c r="AU11" s="121"/>
      <c r="AV11" s="122">
        <f t="shared" si="0"/>
        <v>10210.030000000001</v>
      </c>
      <c r="AW11" s="171"/>
    </row>
    <row r="12" spans="1:49" ht="15.75" customHeight="1" x14ac:dyDescent="0.25">
      <c r="A12" s="21" t="s">
        <v>8</v>
      </c>
      <c r="B12" s="22">
        <v>170</v>
      </c>
      <c r="C12" s="77" t="s">
        <v>19</v>
      </c>
      <c r="D12" s="67">
        <v>0.33333333333333331</v>
      </c>
      <c r="E12" s="64">
        <v>0.75</v>
      </c>
      <c r="F12" s="65">
        <v>0.33333333333333331</v>
      </c>
      <c r="G12" s="66">
        <v>0.75</v>
      </c>
      <c r="H12" s="67">
        <v>0.33333333333333331</v>
      </c>
      <c r="I12" s="64">
        <v>0.75</v>
      </c>
      <c r="J12" s="468"/>
      <c r="K12" s="469"/>
      <c r="L12" s="464"/>
      <c r="M12" s="465"/>
      <c r="N12" s="65">
        <v>0.33333333333333331</v>
      </c>
      <c r="O12" s="66">
        <v>0.75</v>
      </c>
      <c r="P12" s="67">
        <v>0.27701388888888889</v>
      </c>
      <c r="Q12" s="64">
        <v>0.814849537037037</v>
      </c>
      <c r="R12" s="65">
        <v>0.32965277777777779</v>
      </c>
      <c r="S12" s="66"/>
      <c r="T12" s="65">
        <v>0.29906250000000001</v>
      </c>
      <c r="U12" s="66">
        <v>0.80064814814814811</v>
      </c>
      <c r="V12" s="67">
        <v>0.32951388888888888</v>
      </c>
      <c r="W12" s="66">
        <v>0.75</v>
      </c>
      <c r="X12" s="67">
        <v>0.33333333333333331</v>
      </c>
      <c r="Y12" s="66">
        <v>0.75</v>
      </c>
      <c r="Z12" s="403"/>
      <c r="AA12" s="404"/>
      <c r="AB12" s="65">
        <v>0.34761574074074075</v>
      </c>
      <c r="AC12" s="47"/>
      <c r="AD12" s="24"/>
      <c r="AE12" s="47"/>
      <c r="AF12" s="24"/>
      <c r="AG12" s="47"/>
      <c r="AH12" s="90"/>
      <c r="AI12" s="28"/>
      <c r="AK12" s="116">
        <v>1000</v>
      </c>
      <c r="AL12" s="123" t="s">
        <v>117</v>
      </c>
      <c r="AM12" s="114">
        <v>8000</v>
      </c>
      <c r="AN12" s="161">
        <f t="shared" si="3"/>
        <v>533.33333333333337</v>
      </c>
      <c r="AO12" s="126">
        <f t="shared" si="4"/>
        <v>9000</v>
      </c>
      <c r="AP12" s="118">
        <v>0</v>
      </c>
      <c r="AQ12" s="119">
        <v>0</v>
      </c>
      <c r="AR12" s="140">
        <f t="shared" si="1"/>
        <v>0</v>
      </c>
      <c r="AS12" s="117">
        <f t="shared" si="5"/>
        <v>0</v>
      </c>
      <c r="AT12" s="120">
        <f t="shared" si="2"/>
        <v>9000</v>
      </c>
      <c r="AU12" s="121"/>
      <c r="AV12" s="122">
        <f t="shared" si="0"/>
        <v>9000</v>
      </c>
      <c r="AW12" s="171"/>
    </row>
    <row r="13" spans="1:49" ht="15" customHeight="1" x14ac:dyDescent="0.25">
      <c r="A13" s="21" t="s">
        <v>14</v>
      </c>
      <c r="B13" s="22">
        <v>125</v>
      </c>
      <c r="C13" s="77" t="s">
        <v>20</v>
      </c>
      <c r="D13" s="67">
        <v>0.37118055555555557</v>
      </c>
      <c r="E13" s="110"/>
      <c r="F13" s="65">
        <v>0.36685185185185187</v>
      </c>
      <c r="G13" s="112"/>
      <c r="H13" s="67">
        <v>0.37517361111111114</v>
      </c>
      <c r="I13" s="64">
        <v>0.76260416666666664</v>
      </c>
      <c r="J13" s="468"/>
      <c r="K13" s="469"/>
      <c r="L13" s="464"/>
      <c r="M13" s="465"/>
      <c r="N13" s="65">
        <v>0.36524305555555553</v>
      </c>
      <c r="O13" s="112"/>
      <c r="P13" s="109"/>
      <c r="Q13" s="64">
        <v>0.78497685185185184</v>
      </c>
      <c r="R13" s="65">
        <v>0.37929398148148147</v>
      </c>
      <c r="S13" s="66">
        <v>0.83981481481481479</v>
      </c>
      <c r="T13" s="106"/>
      <c r="U13" s="66">
        <v>0.80442129629629633</v>
      </c>
      <c r="V13" s="67">
        <v>0.37565972222222221</v>
      </c>
      <c r="W13" s="66">
        <v>0.76348379629629626</v>
      </c>
      <c r="X13" s="474" t="s">
        <v>108</v>
      </c>
      <c r="Y13" s="475"/>
      <c r="Z13" s="403"/>
      <c r="AA13" s="404"/>
      <c r="AB13" s="106">
        <v>0.38351851851851854</v>
      </c>
      <c r="AC13" s="47"/>
      <c r="AD13" s="24"/>
      <c r="AE13" s="47"/>
      <c r="AF13" s="24"/>
      <c r="AG13" s="47"/>
      <c r="AH13" s="90"/>
      <c r="AI13" s="28"/>
      <c r="AK13" s="143"/>
      <c r="AL13" s="119"/>
      <c r="AM13" s="114">
        <v>7500</v>
      </c>
      <c r="AN13" s="161">
        <f t="shared" si="3"/>
        <v>500</v>
      </c>
      <c r="AO13" s="126">
        <f t="shared" si="4"/>
        <v>7500</v>
      </c>
      <c r="AP13" s="118">
        <v>0</v>
      </c>
      <c r="AQ13" s="119">
        <v>0</v>
      </c>
      <c r="AR13" s="140">
        <f t="shared" si="1"/>
        <v>0</v>
      </c>
      <c r="AS13" s="117">
        <f t="shared" si="5"/>
        <v>0</v>
      </c>
      <c r="AT13" s="120">
        <f t="shared" si="2"/>
        <v>7500</v>
      </c>
      <c r="AU13" s="121"/>
      <c r="AV13" s="122">
        <f t="shared" ref="AV13:AV19" si="6">+AT13-AU13</f>
        <v>7500</v>
      </c>
      <c r="AW13" s="171"/>
    </row>
    <row r="14" spans="1:49" ht="15" customHeight="1" x14ac:dyDescent="0.25">
      <c r="A14" s="21" t="s">
        <v>17</v>
      </c>
      <c r="B14" s="22">
        <v>142</v>
      </c>
      <c r="C14" s="77" t="s">
        <v>21</v>
      </c>
      <c r="D14" s="67">
        <v>0.36730324074074072</v>
      </c>
      <c r="E14" s="64">
        <v>0.75179398148148147</v>
      </c>
      <c r="F14" s="65">
        <v>0.43482638888888892</v>
      </c>
      <c r="G14" s="66">
        <v>0.75152777777777779</v>
      </c>
      <c r="H14" s="67">
        <v>0.31663194444444442</v>
      </c>
      <c r="I14" s="64">
        <v>0.75528935185185186</v>
      </c>
      <c r="J14" s="468"/>
      <c r="K14" s="469"/>
      <c r="L14" s="464"/>
      <c r="M14" s="465"/>
      <c r="N14" s="65">
        <v>0.32854166666666668</v>
      </c>
      <c r="O14" s="66">
        <v>0.7505208333333333</v>
      </c>
      <c r="P14" s="67">
        <v>0.35832175925925924</v>
      </c>
      <c r="Q14" s="64">
        <v>0.7613657407407407</v>
      </c>
      <c r="R14" s="65">
        <v>0.35703703703703704</v>
      </c>
      <c r="S14" s="66">
        <v>0.76350694444444445</v>
      </c>
      <c r="T14" s="65">
        <v>0.36299768518518516</v>
      </c>
      <c r="U14" s="66">
        <v>0.75289351851851849</v>
      </c>
      <c r="V14" s="67">
        <v>0.35649305555555555</v>
      </c>
      <c r="W14" s="66">
        <v>0.75141203703703707</v>
      </c>
      <c r="X14" s="67">
        <v>0.35037037037037039</v>
      </c>
      <c r="Y14" s="66">
        <v>0.75</v>
      </c>
      <c r="Z14" s="403"/>
      <c r="AA14" s="404"/>
      <c r="AB14" s="65">
        <v>0.35619212962962965</v>
      </c>
      <c r="AC14" s="47"/>
      <c r="AD14" s="24"/>
      <c r="AE14" s="47"/>
      <c r="AF14" s="24"/>
      <c r="AG14" s="47"/>
      <c r="AH14" s="90"/>
      <c r="AI14" s="28"/>
      <c r="AK14" s="116">
        <v>1200</v>
      </c>
      <c r="AL14" s="123" t="s">
        <v>116</v>
      </c>
      <c r="AM14" s="114">
        <v>10000</v>
      </c>
      <c r="AN14" s="161">
        <f t="shared" si="3"/>
        <v>666.66666666666663</v>
      </c>
      <c r="AO14" s="126">
        <f t="shared" si="4"/>
        <v>11200</v>
      </c>
      <c r="AP14" s="118">
        <v>0</v>
      </c>
      <c r="AQ14" s="119">
        <v>0</v>
      </c>
      <c r="AR14" s="140">
        <f t="shared" si="1"/>
        <v>0</v>
      </c>
      <c r="AS14" s="117">
        <f t="shared" si="5"/>
        <v>0</v>
      </c>
      <c r="AT14" s="120">
        <f t="shared" si="2"/>
        <v>11200</v>
      </c>
      <c r="AU14" s="121"/>
      <c r="AV14" s="122">
        <f t="shared" si="6"/>
        <v>11200</v>
      </c>
      <c r="AW14" s="171"/>
    </row>
    <row r="15" spans="1:49" ht="15.75" customHeight="1" x14ac:dyDescent="0.25">
      <c r="A15" s="21" t="s">
        <v>24</v>
      </c>
      <c r="B15" s="22">
        <v>159</v>
      </c>
      <c r="C15" s="77" t="s">
        <v>25</v>
      </c>
      <c r="D15" s="67">
        <v>0.37568287037037035</v>
      </c>
      <c r="E15" s="64">
        <v>0.75034722222222228</v>
      </c>
      <c r="F15" s="65">
        <v>0.37869212962962961</v>
      </c>
      <c r="G15" s="66">
        <v>0.75087962962962962</v>
      </c>
      <c r="H15" s="67">
        <v>0.37677083333333333</v>
      </c>
      <c r="I15" s="64">
        <v>0.75111111111111106</v>
      </c>
      <c r="J15" s="468"/>
      <c r="K15" s="469"/>
      <c r="L15" s="431"/>
      <c r="M15" s="432"/>
      <c r="N15" s="65">
        <v>0.37372685185185184</v>
      </c>
      <c r="O15" s="66">
        <v>0.75362268518518516</v>
      </c>
      <c r="P15" s="67">
        <v>0.37017361111111113</v>
      </c>
      <c r="Q15" s="64">
        <v>0.75391203703703702</v>
      </c>
      <c r="R15" s="65">
        <v>0.37937500000000002</v>
      </c>
      <c r="S15" s="66">
        <v>0.75422453703703707</v>
      </c>
      <c r="T15" s="65">
        <v>0.37177083333333333</v>
      </c>
      <c r="U15" s="66">
        <v>0.76329861111111108</v>
      </c>
      <c r="V15" s="67">
        <v>0.37913194444444442</v>
      </c>
      <c r="W15" s="66">
        <v>0.75160879629629629</v>
      </c>
      <c r="X15" s="67">
        <v>0.38493055555555555</v>
      </c>
      <c r="Y15" s="66">
        <v>0.55839120370370365</v>
      </c>
      <c r="Z15" s="438"/>
      <c r="AA15" s="439"/>
      <c r="AB15" s="65">
        <v>0.37973379629629628</v>
      </c>
      <c r="AC15" s="47"/>
      <c r="AD15" s="24"/>
      <c r="AE15" s="47"/>
      <c r="AF15" s="24"/>
      <c r="AG15" s="47"/>
      <c r="AH15" s="90"/>
      <c r="AI15" s="28"/>
      <c r="AK15" s="143"/>
      <c r="AL15" s="119"/>
      <c r="AM15" s="114">
        <v>6000</v>
      </c>
      <c r="AN15" s="161">
        <f t="shared" si="3"/>
        <v>400</v>
      </c>
      <c r="AO15" s="126">
        <f t="shared" si="4"/>
        <v>6000</v>
      </c>
      <c r="AP15" s="118">
        <v>0</v>
      </c>
      <c r="AQ15" s="119">
        <v>0</v>
      </c>
      <c r="AR15" s="140">
        <f t="shared" si="1"/>
        <v>0</v>
      </c>
      <c r="AS15" s="117">
        <f t="shared" si="5"/>
        <v>0</v>
      </c>
      <c r="AT15" s="120">
        <f t="shared" si="2"/>
        <v>6000</v>
      </c>
      <c r="AU15" s="121"/>
      <c r="AV15" s="122">
        <f t="shared" si="6"/>
        <v>6000</v>
      </c>
      <c r="AW15" s="171"/>
    </row>
    <row r="16" spans="1:49" ht="15.75" customHeight="1" x14ac:dyDescent="0.25">
      <c r="A16" s="21" t="s">
        <v>26</v>
      </c>
      <c r="B16" s="22">
        <v>52</v>
      </c>
      <c r="C16" s="77" t="s">
        <v>27</v>
      </c>
      <c r="D16" s="67">
        <v>0.38167824074074075</v>
      </c>
      <c r="E16" s="64">
        <v>0.74525462962962963</v>
      </c>
      <c r="F16" s="65">
        <v>0.29511574074074076</v>
      </c>
      <c r="G16" s="66">
        <v>0.75134259259259262</v>
      </c>
      <c r="H16" s="67">
        <v>0.32653935185185184</v>
      </c>
      <c r="I16" s="64">
        <v>0.7631944444444444</v>
      </c>
      <c r="J16" s="468"/>
      <c r="K16" s="469"/>
      <c r="L16" s="67">
        <v>0.24688657407407408</v>
      </c>
      <c r="M16" s="64">
        <v>0.62601851851851853</v>
      </c>
      <c r="N16" s="65">
        <v>0.34159722222222222</v>
      </c>
      <c r="O16" s="66">
        <v>0.74416666666666664</v>
      </c>
      <c r="P16" s="67">
        <v>0.24554398148148149</v>
      </c>
      <c r="Q16" s="64">
        <v>0.79859953703703701</v>
      </c>
      <c r="R16" s="65">
        <v>0.31270833333333331</v>
      </c>
      <c r="S16" s="66">
        <v>0.8011921296296296</v>
      </c>
      <c r="T16" s="65">
        <v>0.24393518518518517</v>
      </c>
      <c r="U16" s="66">
        <v>0.75390046296296298</v>
      </c>
      <c r="V16" s="67">
        <v>0.25797453703703704</v>
      </c>
      <c r="W16" s="66">
        <v>0.76406249999999998</v>
      </c>
      <c r="X16" s="67">
        <v>0.24587962962962964</v>
      </c>
      <c r="Y16" s="66">
        <v>0.75548611111111108</v>
      </c>
      <c r="Z16" s="65">
        <v>0.26187500000000002</v>
      </c>
      <c r="AA16" s="66"/>
      <c r="AB16" s="65">
        <v>0.25850694444444444</v>
      </c>
      <c r="AC16" s="47"/>
      <c r="AD16" s="24"/>
      <c r="AE16" s="47"/>
      <c r="AF16" s="24"/>
      <c r="AG16" s="47"/>
      <c r="AH16" s="90"/>
      <c r="AI16" s="28"/>
      <c r="AK16" s="116">
        <v>6300</v>
      </c>
      <c r="AL16" s="123" t="s">
        <v>118</v>
      </c>
      <c r="AM16" s="114">
        <v>9000</v>
      </c>
      <c r="AN16" s="161">
        <f t="shared" si="3"/>
        <v>600</v>
      </c>
      <c r="AO16" s="126">
        <f t="shared" si="4"/>
        <v>15300</v>
      </c>
      <c r="AP16" s="118">
        <v>0</v>
      </c>
      <c r="AQ16" s="123">
        <v>632.67999999999995</v>
      </c>
      <c r="AR16" s="140">
        <f t="shared" si="1"/>
        <v>0</v>
      </c>
      <c r="AS16" s="117">
        <f t="shared" si="5"/>
        <v>632.67999999999995</v>
      </c>
      <c r="AT16" s="120">
        <f t="shared" si="2"/>
        <v>14667.32</v>
      </c>
      <c r="AU16" s="121">
        <v>2000</v>
      </c>
      <c r="AV16" s="122">
        <f t="shared" si="6"/>
        <v>12667.32</v>
      </c>
      <c r="AW16" s="115" t="s">
        <v>119</v>
      </c>
    </row>
    <row r="17" spans="1:49" ht="15.75" customHeight="1" x14ac:dyDescent="0.25">
      <c r="A17" s="52" t="s">
        <v>26</v>
      </c>
      <c r="B17" s="53">
        <v>177</v>
      </c>
      <c r="C17" s="79" t="s">
        <v>41</v>
      </c>
      <c r="D17" s="67">
        <v>0.28741898148148148</v>
      </c>
      <c r="E17" s="64">
        <v>0.86623842592592593</v>
      </c>
      <c r="F17" s="65">
        <v>0.29091435185185183</v>
      </c>
      <c r="G17" s="66">
        <v>0.71835648148148146</v>
      </c>
      <c r="H17" s="67">
        <v>0.28820601851851851</v>
      </c>
      <c r="I17" s="64">
        <v>0.75983796296296291</v>
      </c>
      <c r="J17" s="468"/>
      <c r="K17" s="469"/>
      <c r="L17" s="67">
        <v>0.25874999999999998</v>
      </c>
      <c r="M17" s="64">
        <v>0.7560069444444445</v>
      </c>
      <c r="N17" s="65">
        <v>0.29768518518518516</v>
      </c>
      <c r="O17" s="66">
        <v>0.72440972222222222</v>
      </c>
      <c r="P17" s="67">
        <v>0.24644675925925927</v>
      </c>
      <c r="Q17" s="64">
        <v>0.79827546296296292</v>
      </c>
      <c r="R17" s="65">
        <v>0.29408564814814814</v>
      </c>
      <c r="S17" s="66">
        <v>0.83895833333333336</v>
      </c>
      <c r="T17" s="65">
        <v>0.29444444444444445</v>
      </c>
      <c r="U17" s="66">
        <v>0.7185300925925926</v>
      </c>
      <c r="V17" s="67">
        <v>0.29153935185185187</v>
      </c>
      <c r="W17" s="66">
        <v>0.75924768518518515</v>
      </c>
      <c r="X17" s="67">
        <v>0.28497685185185184</v>
      </c>
      <c r="Y17" s="66">
        <v>0.55763888888888891</v>
      </c>
      <c r="Z17" s="65">
        <v>0.29497685185185185</v>
      </c>
      <c r="AA17" s="66"/>
      <c r="AB17" s="65">
        <v>0.29094907407407405</v>
      </c>
      <c r="AC17" s="47"/>
      <c r="AD17" s="24"/>
      <c r="AE17" s="47"/>
      <c r="AF17" s="24"/>
      <c r="AG17" s="47"/>
      <c r="AH17" s="90"/>
      <c r="AI17" s="28"/>
      <c r="AK17" s="116">
        <v>4200</v>
      </c>
      <c r="AL17" s="123" t="s">
        <v>110</v>
      </c>
      <c r="AM17" s="114">
        <v>9000</v>
      </c>
      <c r="AN17" s="161">
        <f t="shared" si="3"/>
        <v>600</v>
      </c>
      <c r="AO17" s="126">
        <f t="shared" si="4"/>
        <v>13200</v>
      </c>
      <c r="AP17" s="118">
        <v>0</v>
      </c>
      <c r="AQ17" s="119">
        <v>0</v>
      </c>
      <c r="AR17" s="140">
        <f t="shared" si="1"/>
        <v>0</v>
      </c>
      <c r="AS17" s="117">
        <f t="shared" si="5"/>
        <v>0</v>
      </c>
      <c r="AT17" s="120">
        <f t="shared" si="2"/>
        <v>13200</v>
      </c>
      <c r="AU17" s="121"/>
      <c r="AV17" s="122">
        <f t="shared" si="6"/>
        <v>13200</v>
      </c>
      <c r="AW17" s="171"/>
    </row>
    <row r="18" spans="1:49" ht="15.75" customHeight="1" x14ac:dyDescent="0.25">
      <c r="A18" s="21" t="s">
        <v>92</v>
      </c>
      <c r="B18" s="22">
        <v>193</v>
      </c>
      <c r="C18" s="77" t="s">
        <v>94</v>
      </c>
      <c r="D18" s="67">
        <v>0.33333333333333331</v>
      </c>
      <c r="E18" s="64">
        <v>0.70898148148148143</v>
      </c>
      <c r="F18" s="65">
        <v>0.33589120370370368</v>
      </c>
      <c r="G18" s="66">
        <v>0.71289351851851857</v>
      </c>
      <c r="H18" s="67">
        <v>0.31987268518518519</v>
      </c>
      <c r="I18" s="64">
        <v>0.70833333333333337</v>
      </c>
      <c r="J18" s="468"/>
      <c r="K18" s="469"/>
      <c r="L18" s="445"/>
      <c r="M18" s="446"/>
      <c r="N18" s="65">
        <v>0.32604166666666667</v>
      </c>
      <c r="O18" s="66">
        <v>0.71709490740740744</v>
      </c>
      <c r="P18" s="67">
        <v>0.32480324074074074</v>
      </c>
      <c r="Q18" s="64">
        <v>0.71106481481481476</v>
      </c>
      <c r="R18" s="65">
        <v>0.33221064814814816</v>
      </c>
      <c r="S18" s="66">
        <v>0.72165509259259264</v>
      </c>
      <c r="T18" s="65">
        <v>0.32329861111111113</v>
      </c>
      <c r="U18" s="66">
        <v>0.71158564814814818</v>
      </c>
      <c r="V18" s="67">
        <v>0.3319097222222222</v>
      </c>
      <c r="W18" s="66">
        <v>0.71179398148148143</v>
      </c>
      <c r="X18" s="67">
        <v>0.375</v>
      </c>
      <c r="Y18" s="66">
        <v>0.5554513888888889</v>
      </c>
      <c r="Z18" s="445"/>
      <c r="AA18" s="446"/>
      <c r="AB18" s="65">
        <v>0.29620370370370369</v>
      </c>
      <c r="AC18" s="87"/>
      <c r="AD18" s="85"/>
      <c r="AE18" s="87"/>
      <c r="AF18" s="85"/>
      <c r="AG18" s="87"/>
      <c r="AH18" s="90"/>
      <c r="AI18" s="28"/>
      <c r="AK18" s="144"/>
      <c r="AL18" s="128"/>
      <c r="AM18" s="114">
        <v>7500</v>
      </c>
      <c r="AN18" s="161">
        <f t="shared" si="3"/>
        <v>500</v>
      </c>
      <c r="AO18" s="126">
        <f t="shared" si="4"/>
        <v>7500</v>
      </c>
      <c r="AP18" s="127">
        <v>0</v>
      </c>
      <c r="AQ18" s="128">
        <v>0</v>
      </c>
      <c r="AR18" s="140">
        <f t="shared" si="1"/>
        <v>0</v>
      </c>
      <c r="AS18" s="126">
        <f t="shared" si="5"/>
        <v>0</v>
      </c>
      <c r="AT18" s="129">
        <f t="shared" si="2"/>
        <v>7500</v>
      </c>
      <c r="AU18" s="130"/>
      <c r="AV18" s="131">
        <f t="shared" si="6"/>
        <v>7500</v>
      </c>
      <c r="AW18" s="172"/>
    </row>
    <row r="19" spans="1:49" ht="15.75" customHeight="1" thickBot="1" x14ac:dyDescent="0.3">
      <c r="A19" s="80" t="s">
        <v>8</v>
      </c>
      <c r="B19" s="81"/>
      <c r="C19" s="82" t="s">
        <v>106</v>
      </c>
      <c r="D19" s="470" t="s">
        <v>44</v>
      </c>
      <c r="E19" s="471"/>
      <c r="F19" s="471"/>
      <c r="G19" s="471"/>
      <c r="H19" s="471"/>
      <c r="I19" s="471"/>
      <c r="J19" s="471"/>
      <c r="K19" s="472"/>
      <c r="L19" s="431"/>
      <c r="M19" s="432"/>
      <c r="N19" s="460" t="s">
        <v>44</v>
      </c>
      <c r="O19" s="461"/>
      <c r="P19" s="67">
        <v>0.33333333333333331</v>
      </c>
      <c r="Q19" s="86">
        <v>0.75</v>
      </c>
      <c r="R19" s="107">
        <v>0.33333333333333331</v>
      </c>
      <c r="S19" s="39">
        <v>0.75</v>
      </c>
      <c r="T19" s="107">
        <v>0.33333333333333331</v>
      </c>
      <c r="U19" s="39">
        <v>0.75</v>
      </c>
      <c r="V19" s="111">
        <v>0.33333333333333331</v>
      </c>
      <c r="W19" s="108">
        <v>0.75</v>
      </c>
      <c r="X19" s="111">
        <v>0.33333333333333331</v>
      </c>
      <c r="Y19" s="108">
        <v>0.54166666666666663</v>
      </c>
      <c r="Z19" s="431"/>
      <c r="AA19" s="432"/>
      <c r="AB19" s="65">
        <v>0.33333333333333331</v>
      </c>
      <c r="AC19" s="87"/>
      <c r="AD19" s="85"/>
      <c r="AE19" s="87"/>
      <c r="AF19" s="85"/>
      <c r="AG19" s="87"/>
      <c r="AH19" s="105"/>
      <c r="AI19" s="83">
        <v>6</v>
      </c>
      <c r="AK19" s="144"/>
      <c r="AL19" s="128"/>
      <c r="AM19" s="159">
        <v>8000</v>
      </c>
      <c r="AN19" s="162">
        <f t="shared" si="3"/>
        <v>533.33333333333337</v>
      </c>
      <c r="AO19" s="152">
        <f t="shared" si="4"/>
        <v>8000</v>
      </c>
      <c r="AP19" s="153">
        <v>67.28</v>
      </c>
      <c r="AQ19" s="154">
        <v>0</v>
      </c>
      <c r="AR19" s="155">
        <f t="shared" si="1"/>
        <v>3200</v>
      </c>
      <c r="AS19" s="152">
        <f t="shared" si="5"/>
        <v>3267.28</v>
      </c>
      <c r="AT19" s="156">
        <f t="shared" si="2"/>
        <v>4732.7199999999993</v>
      </c>
      <c r="AU19" s="157"/>
      <c r="AV19" s="158">
        <f t="shared" si="6"/>
        <v>4732.7199999999993</v>
      </c>
      <c r="AW19" s="173" t="s">
        <v>111</v>
      </c>
    </row>
    <row r="20" spans="1:49" ht="16.5" thickBot="1" x14ac:dyDescent="0.3">
      <c r="A20" s="364" t="s">
        <v>29</v>
      </c>
      <c r="B20" s="365"/>
      <c r="C20" s="74" t="s">
        <v>30</v>
      </c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K20" s="132"/>
      <c r="AL20" s="142"/>
      <c r="AM20" s="142"/>
      <c r="AN20" s="142"/>
      <c r="AO20" s="133"/>
      <c r="AP20" s="134"/>
      <c r="AQ20" s="135" t="s">
        <v>130</v>
      </c>
      <c r="AR20" s="136"/>
      <c r="AS20" s="137"/>
      <c r="AT20" s="138">
        <f>SUM(AT7:AT19)</f>
        <v>131676.36000000002</v>
      </c>
      <c r="AU20" s="138">
        <f>SUM(AU7:AU19)</f>
        <v>3350</v>
      </c>
      <c r="AV20" s="138">
        <f>SUM(AV7:AV19)</f>
        <v>128326.36000000002</v>
      </c>
      <c r="AW20" s="139"/>
    </row>
    <row r="22" spans="1:49" hidden="1" x14ac:dyDescent="0.25">
      <c r="C22" s="69" t="s">
        <v>75</v>
      </c>
      <c r="D22" s="69"/>
      <c r="E22" s="43">
        <v>0.16666666666666666</v>
      </c>
      <c r="F22" s="27"/>
      <c r="G22" s="43"/>
      <c r="H22" s="43">
        <v>4.1666666666666664E-2</v>
      </c>
      <c r="J22" s="43"/>
      <c r="K22" s="43"/>
      <c r="L22" s="43"/>
      <c r="P22" s="43">
        <v>0.125</v>
      </c>
      <c r="Q22" s="43"/>
      <c r="R22" s="43">
        <v>0.125</v>
      </c>
      <c r="S22" s="43"/>
      <c r="T22" s="104"/>
      <c r="V22" s="43">
        <v>4.1666666666666664E-2</v>
      </c>
      <c r="W22" s="55"/>
      <c r="X22" s="43"/>
      <c r="Y22" s="43"/>
      <c r="Z22" s="43"/>
    </row>
    <row r="23" spans="1:49" hidden="1" x14ac:dyDescent="0.25">
      <c r="C23" s="113" t="s">
        <v>109</v>
      </c>
      <c r="F23" s="43">
        <v>4.1666666666666664E-2</v>
      </c>
      <c r="H23" s="43">
        <v>4.1666666666666664E-2</v>
      </c>
      <c r="J23" s="43"/>
      <c r="K23" s="43"/>
      <c r="L23" s="43"/>
      <c r="P23" s="43">
        <v>0.125</v>
      </c>
      <c r="R23" s="43">
        <v>8.3333333333333329E-2</v>
      </c>
      <c r="V23" s="43">
        <v>0.125</v>
      </c>
      <c r="X23" s="43">
        <v>0.125</v>
      </c>
      <c r="Y23" s="43"/>
    </row>
  </sheetData>
  <mergeCells count="50">
    <mergeCell ref="L8:M8"/>
    <mergeCell ref="N11:O11"/>
    <mergeCell ref="T9:U9"/>
    <mergeCell ref="Z11:AA15"/>
    <mergeCell ref="Z18:AA19"/>
    <mergeCell ref="Z9:AA9"/>
    <mergeCell ref="Z8:AA8"/>
    <mergeCell ref="X13:Y13"/>
    <mergeCell ref="A20:B20"/>
    <mergeCell ref="D20:AI20"/>
    <mergeCell ref="N19:O19"/>
    <mergeCell ref="J9:K9"/>
    <mergeCell ref="L9:M15"/>
    <mergeCell ref="L18:M19"/>
    <mergeCell ref="J11:K18"/>
    <mergeCell ref="D19:K19"/>
    <mergeCell ref="AB5:AC5"/>
    <mergeCell ref="AD5:AE5"/>
    <mergeCell ref="AF5:AG5"/>
    <mergeCell ref="AH5:AH6"/>
    <mergeCell ref="AI5:AI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U5:AU6"/>
    <mergeCell ref="AV5:AV6"/>
    <mergeCell ref="AW5:AW6"/>
    <mergeCell ref="AK5:AK6"/>
    <mergeCell ref="AP5:AP6"/>
    <mergeCell ref="AQ5:AQ6"/>
    <mergeCell ref="AR5:AR6"/>
    <mergeCell ref="AS5:AS6"/>
    <mergeCell ref="AT5:AT6"/>
    <mergeCell ref="AL5:AL6"/>
    <mergeCell ref="AM5:AM6"/>
    <mergeCell ref="AN5:AN6"/>
    <mergeCell ref="AO5:AO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AAA4A-F6D1-47A7-B45A-CF690C7A2F6A}">
  <dimension ref="A1:AX29"/>
  <sheetViews>
    <sheetView showGridLines="0" workbookViewId="0">
      <pane xSplit="3" ySplit="21" topLeftCell="AH22" activePane="bottomRight" state="frozen"/>
      <selection pane="topRight" activeCell="D1" sqref="D1"/>
      <selection pane="bottomLeft" activeCell="A21" sqref="A21"/>
      <selection pane="bottomRight" activeCell="AI16" sqref="AI1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.28515625" bestFit="1" customWidth="1"/>
    <col min="5" max="5" width="12.85546875" bestFit="1" customWidth="1"/>
    <col min="6" max="6" width="12" bestFit="1" customWidth="1"/>
    <col min="7" max="7" width="12.85546875" bestFit="1" customWidth="1"/>
    <col min="8" max="8" width="13" bestFit="1" customWidth="1"/>
    <col min="9" max="9" width="11.85546875" bestFit="1" customWidth="1"/>
    <col min="10" max="10" width="13" bestFit="1" customWidth="1"/>
    <col min="11" max="11" width="11.85546875" bestFit="1" customWidth="1"/>
    <col min="12" max="12" width="13" bestFit="1" customWidth="1"/>
    <col min="13" max="13" width="11.85546875" bestFit="1" customWidth="1"/>
    <col min="14" max="14" width="13" bestFit="1" customWidth="1"/>
    <col min="15" max="15" width="11.85546875" bestFit="1" customWidth="1"/>
    <col min="16" max="16" width="13" bestFit="1" customWidth="1"/>
    <col min="17" max="17" width="12.85546875" bestFit="1" customWidth="1"/>
    <col min="18" max="18" width="13" bestFit="1" customWidth="1"/>
    <col min="19" max="19" width="11.85546875" bestFit="1" customWidth="1"/>
    <col min="20" max="20" width="13" bestFit="1" customWidth="1"/>
    <col min="21" max="21" width="12.85546875" bestFit="1" customWidth="1"/>
    <col min="22" max="22" width="13" bestFit="1" customWidth="1"/>
    <col min="23" max="23" width="12.85546875" bestFit="1" customWidth="1"/>
    <col min="24" max="24" width="13" bestFit="1" customWidth="1"/>
    <col min="25" max="25" width="11.85546875" bestFit="1" customWidth="1"/>
    <col min="26" max="26" width="12.85546875" bestFit="1" customWidth="1"/>
    <col min="27" max="27" width="11.85546875" bestFit="1" customWidth="1"/>
    <col min="28" max="28" width="13" bestFit="1" customWidth="1"/>
    <col min="29" max="29" width="11.85546875" bestFit="1" customWidth="1"/>
    <col min="30" max="30" width="12" bestFit="1" customWidth="1"/>
    <col min="31" max="31" width="11.85546875" bestFit="1" customWidth="1"/>
    <col min="32" max="33" width="10.28515625" customWidth="1"/>
    <col min="34" max="34" width="6.5703125" bestFit="1" customWidth="1"/>
    <col min="35" max="35" width="15.140625" style="1" customWidth="1"/>
    <col min="36" max="36" width="8.140625" bestFit="1" customWidth="1"/>
    <col min="37" max="37" width="3.7109375" customWidth="1"/>
    <col min="38" max="38" width="10.5703125" bestFit="1" customWidth="1"/>
    <col min="39" max="39" width="59.7109375" bestFit="1" customWidth="1"/>
    <col min="40" max="40" width="17.28515625" bestFit="1" customWidth="1"/>
    <col min="41" max="41" width="14.140625" bestFit="1" customWidth="1"/>
    <col min="42" max="42" width="16.140625" bestFit="1" customWidth="1"/>
    <col min="43" max="43" width="9" bestFit="1" customWidth="1"/>
    <col min="44" max="44" width="17.7109375" bestFit="1" customWidth="1"/>
    <col min="45" max="45" width="11.5703125" customWidth="1"/>
    <col min="46" max="46" width="19.85546875" bestFit="1" customWidth="1"/>
    <col min="47" max="47" width="13.85546875" bestFit="1" customWidth="1"/>
    <col min="48" max="48" width="12.7109375" bestFit="1" customWidth="1"/>
    <col min="49" max="49" width="15" bestFit="1" customWidth="1"/>
    <col min="50" max="50" width="58.85546875" bestFit="1" customWidth="1"/>
  </cols>
  <sheetData>
    <row r="1" spans="1:50" ht="15" customHeight="1" x14ac:dyDescent="0.25">
      <c r="B1" s="1"/>
      <c r="AA1" s="2"/>
    </row>
    <row r="2" spans="1:50" ht="15.75" customHeight="1" x14ac:dyDescent="0.25">
      <c r="B2" s="1"/>
      <c r="C2" s="1"/>
      <c r="D2" s="1"/>
    </row>
    <row r="3" spans="1:50" ht="15.75" thickBot="1" x14ac:dyDescent="0.3">
      <c r="B3" s="1"/>
    </row>
    <row r="4" spans="1:50" ht="47.25" thickBot="1" x14ac:dyDescent="0.75">
      <c r="B4" s="1"/>
      <c r="C4" s="3"/>
      <c r="D4" s="3"/>
      <c r="E4" s="353" t="s">
        <v>148</v>
      </c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5"/>
      <c r="AI4" s="4"/>
      <c r="AJ4" s="4"/>
    </row>
    <row r="5" spans="1:50" ht="16.5" customHeight="1" thickBot="1" x14ac:dyDescent="0.3">
      <c r="A5" s="356" t="s">
        <v>0</v>
      </c>
      <c r="B5" s="356" t="s">
        <v>1</v>
      </c>
      <c r="C5" s="481" t="s">
        <v>2</v>
      </c>
      <c r="D5" s="484" t="s">
        <v>184</v>
      </c>
      <c r="E5" s="483">
        <v>45778</v>
      </c>
      <c r="F5" s="348"/>
      <c r="G5" s="347">
        <v>45779</v>
      </c>
      <c r="H5" s="348"/>
      <c r="I5" s="347">
        <v>45780</v>
      </c>
      <c r="J5" s="348"/>
      <c r="K5" s="427">
        <v>45781</v>
      </c>
      <c r="L5" s="428"/>
      <c r="M5" s="347">
        <v>45782</v>
      </c>
      <c r="N5" s="348"/>
      <c r="O5" s="347">
        <v>45783</v>
      </c>
      <c r="P5" s="348"/>
      <c r="Q5" s="347">
        <v>45784</v>
      </c>
      <c r="R5" s="348"/>
      <c r="S5" s="347">
        <v>45785</v>
      </c>
      <c r="T5" s="348"/>
      <c r="U5" s="347">
        <v>45786</v>
      </c>
      <c r="V5" s="348"/>
      <c r="W5" s="347">
        <v>45787</v>
      </c>
      <c r="X5" s="348"/>
      <c r="Y5" s="427">
        <v>45788</v>
      </c>
      <c r="Z5" s="428"/>
      <c r="AA5" s="347">
        <v>45789</v>
      </c>
      <c r="AB5" s="348"/>
      <c r="AC5" s="347">
        <v>45790</v>
      </c>
      <c r="AD5" s="348"/>
      <c r="AE5" s="347">
        <v>45791</v>
      </c>
      <c r="AF5" s="348"/>
      <c r="AG5" s="347">
        <v>45792</v>
      </c>
      <c r="AH5" s="348"/>
      <c r="AI5" s="456" t="s">
        <v>3</v>
      </c>
      <c r="AJ5" s="458" t="s">
        <v>4</v>
      </c>
      <c r="AL5" s="452" t="s">
        <v>112</v>
      </c>
      <c r="AM5" s="452" t="s">
        <v>129</v>
      </c>
      <c r="AN5" s="452" t="s">
        <v>195</v>
      </c>
      <c r="AO5" s="452" t="s">
        <v>123</v>
      </c>
      <c r="AP5" s="452" t="s">
        <v>124</v>
      </c>
      <c r="AQ5" s="452" t="s">
        <v>125</v>
      </c>
      <c r="AR5" s="452" t="s">
        <v>126</v>
      </c>
      <c r="AS5" s="452" t="s">
        <v>4</v>
      </c>
      <c r="AT5" s="452" t="s">
        <v>127</v>
      </c>
      <c r="AU5" s="452" t="s">
        <v>120</v>
      </c>
      <c r="AV5" s="450" t="s">
        <v>121</v>
      </c>
      <c r="AW5" s="452" t="s">
        <v>128</v>
      </c>
      <c r="AX5" s="454" t="s">
        <v>129</v>
      </c>
    </row>
    <row r="6" spans="1:50" ht="27" customHeight="1" thickBot="1" x14ac:dyDescent="0.3">
      <c r="A6" s="357"/>
      <c r="B6" s="357"/>
      <c r="C6" s="482"/>
      <c r="D6" s="485"/>
      <c r="E6" s="96" t="s">
        <v>6</v>
      </c>
      <c r="F6" s="97" t="s">
        <v>7</v>
      </c>
      <c r="G6" s="5" t="s">
        <v>6</v>
      </c>
      <c r="H6" s="7" t="s">
        <v>7</v>
      </c>
      <c r="I6" s="5" t="s">
        <v>6</v>
      </c>
      <c r="J6" s="7" t="s">
        <v>7</v>
      </c>
      <c r="K6" s="5" t="s">
        <v>6</v>
      </c>
      <c r="L6" s="7" t="s">
        <v>7</v>
      </c>
      <c r="M6" s="5" t="s">
        <v>6</v>
      </c>
      <c r="N6" s="8" t="s">
        <v>7</v>
      </c>
      <c r="O6" s="9" t="s">
        <v>6</v>
      </c>
      <c r="P6" s="10" t="s">
        <v>7</v>
      </c>
      <c r="Q6" s="5" t="s">
        <v>6</v>
      </c>
      <c r="R6" s="7" t="s">
        <v>7</v>
      </c>
      <c r="S6" s="11" t="s">
        <v>6</v>
      </c>
      <c r="T6" s="7" t="s">
        <v>7</v>
      </c>
      <c r="U6" s="11" t="s">
        <v>6</v>
      </c>
      <c r="V6" s="7" t="s">
        <v>7</v>
      </c>
      <c r="W6" s="11" t="s">
        <v>6</v>
      </c>
      <c r="X6" s="7" t="s">
        <v>7</v>
      </c>
      <c r="Y6" s="102" t="s">
        <v>6</v>
      </c>
      <c r="Z6" s="98" t="s">
        <v>7</v>
      </c>
      <c r="AA6" s="11" t="s">
        <v>6</v>
      </c>
      <c r="AB6" s="7" t="s">
        <v>7</v>
      </c>
      <c r="AC6" s="11" t="s">
        <v>6</v>
      </c>
      <c r="AD6" s="7" t="s">
        <v>7</v>
      </c>
      <c r="AE6" s="11" t="s">
        <v>6</v>
      </c>
      <c r="AF6" s="7" t="s">
        <v>7</v>
      </c>
      <c r="AG6" s="12" t="s">
        <v>6</v>
      </c>
      <c r="AH6" s="6" t="s">
        <v>7</v>
      </c>
      <c r="AI6" s="457"/>
      <c r="AJ6" s="459"/>
      <c r="AL6" s="453"/>
      <c r="AM6" s="453"/>
      <c r="AN6" s="453"/>
      <c r="AO6" s="453"/>
      <c r="AP6" s="453"/>
      <c r="AQ6" s="453"/>
      <c r="AR6" s="453"/>
      <c r="AS6" s="453"/>
      <c r="AT6" s="453"/>
      <c r="AU6" s="453"/>
      <c r="AV6" s="451"/>
      <c r="AW6" s="453"/>
      <c r="AX6" s="455"/>
    </row>
    <row r="7" spans="1:50" ht="15" customHeight="1" x14ac:dyDescent="0.25">
      <c r="A7" s="21" t="s">
        <v>12</v>
      </c>
      <c r="B7" s="22">
        <v>11</v>
      </c>
      <c r="C7" s="23" t="s">
        <v>13</v>
      </c>
      <c r="D7" s="79" t="s">
        <v>185</v>
      </c>
      <c r="E7" s="476" t="s">
        <v>10</v>
      </c>
      <c r="F7" s="476"/>
      <c r="G7" s="16">
        <v>0.29409722222222223</v>
      </c>
      <c r="H7" s="17">
        <v>0.78105324074074078</v>
      </c>
      <c r="I7" s="16">
        <v>0.2986111111111111</v>
      </c>
      <c r="J7" s="46">
        <v>0.73420138888888886</v>
      </c>
      <c r="K7" s="435"/>
      <c r="L7" s="425"/>
      <c r="M7" s="44">
        <v>0.29599537037037038</v>
      </c>
      <c r="N7" s="17">
        <v>0.74422453703703706</v>
      </c>
      <c r="O7" s="204">
        <v>0.30560185185185185</v>
      </c>
      <c r="P7" s="46">
        <v>0.76559027777777777</v>
      </c>
      <c r="Q7" s="44">
        <v>0.29699074074074072</v>
      </c>
      <c r="R7" s="17">
        <v>0.81086805555555552</v>
      </c>
      <c r="S7" s="16">
        <v>0.29119212962962965</v>
      </c>
      <c r="T7" s="17">
        <v>0.76890046296296299</v>
      </c>
      <c r="U7" s="494" t="s">
        <v>39</v>
      </c>
      <c r="V7" s="495"/>
      <c r="W7" s="494" t="s">
        <v>39</v>
      </c>
      <c r="X7" s="495"/>
      <c r="Y7" s="496"/>
      <c r="Z7" s="497"/>
      <c r="AA7" s="486" t="s">
        <v>39</v>
      </c>
      <c r="AB7" s="487"/>
      <c r="AC7" s="486" t="s">
        <v>39</v>
      </c>
      <c r="AD7" s="480"/>
      <c r="AE7" s="479" t="s">
        <v>39</v>
      </c>
      <c r="AF7" s="480"/>
      <c r="AG7" s="479" t="s">
        <v>39</v>
      </c>
      <c r="AH7" s="480"/>
      <c r="AI7" s="194">
        <v>1</v>
      </c>
      <c r="AJ7" s="28"/>
      <c r="AL7" s="143"/>
      <c r="AM7" s="119"/>
      <c r="AN7" s="114">
        <v>11000</v>
      </c>
      <c r="AO7" s="160">
        <f>AN7/15</f>
        <v>733.33333333333337</v>
      </c>
      <c r="AP7" s="145">
        <f>+AL7+AN7</f>
        <v>11000</v>
      </c>
      <c r="AQ7" s="146">
        <v>105.22</v>
      </c>
      <c r="AR7" s="147">
        <v>684.87</v>
      </c>
      <c r="AS7" s="148">
        <f>AO7*AJ7</f>
        <v>0</v>
      </c>
      <c r="AT7" s="145">
        <f>AQ7+AR7+AS7</f>
        <v>790.09</v>
      </c>
      <c r="AU7" s="149">
        <f>AP7-AT7</f>
        <v>10209.91</v>
      </c>
      <c r="AV7" s="150"/>
      <c r="AW7" s="151">
        <f t="shared" ref="AW7:AW12" si="0">+AU7-AV7</f>
        <v>10209.91</v>
      </c>
      <c r="AX7" s="169"/>
    </row>
    <row r="8" spans="1:50" ht="15" customHeight="1" x14ac:dyDescent="0.25">
      <c r="A8" s="52" t="s">
        <v>8</v>
      </c>
      <c r="B8" s="53">
        <v>7</v>
      </c>
      <c r="C8" s="54" t="s">
        <v>9</v>
      </c>
      <c r="D8" s="77" t="s">
        <v>186</v>
      </c>
      <c r="E8" s="477"/>
      <c r="F8" s="477"/>
      <c r="G8" s="24">
        <v>0.27261574074074074</v>
      </c>
      <c r="H8" s="25">
        <v>0.84934027777777776</v>
      </c>
      <c r="I8" s="24">
        <v>0.30781249999999999</v>
      </c>
      <c r="J8" s="47">
        <v>0.80181712962962959</v>
      </c>
      <c r="K8" s="416"/>
      <c r="L8" s="417"/>
      <c r="M8" s="45">
        <v>0.28361111111111109</v>
      </c>
      <c r="N8" s="25">
        <v>0.89142361111111112</v>
      </c>
      <c r="O8" s="24">
        <v>0.29738425925925926</v>
      </c>
      <c r="P8" s="167" t="s">
        <v>192</v>
      </c>
      <c r="Q8" s="45">
        <v>0.33408564814814817</v>
      </c>
      <c r="R8" s="25">
        <v>0.91364583333333338</v>
      </c>
      <c r="S8" s="24">
        <v>0.31195601851851851</v>
      </c>
      <c r="T8" s="25">
        <v>0.84747685185185184</v>
      </c>
      <c r="U8" s="65">
        <v>0.2867939814814815</v>
      </c>
      <c r="V8" s="64">
        <v>0.80766203703703698</v>
      </c>
      <c r="W8" s="65">
        <v>0.28868055555555555</v>
      </c>
      <c r="X8" s="66">
        <v>0.6623148148148148</v>
      </c>
      <c r="Y8" s="106">
        <v>0.25266203703703705</v>
      </c>
      <c r="Z8" s="112">
        <v>0.89413194444444444</v>
      </c>
      <c r="AA8" s="24">
        <v>0.26465277777777779</v>
      </c>
      <c r="AB8" s="25">
        <v>0.87072916666666667</v>
      </c>
      <c r="AC8" s="24">
        <v>0.30659722222222224</v>
      </c>
      <c r="AD8" s="47">
        <v>0.75</v>
      </c>
      <c r="AE8" s="45">
        <v>0.33194444444444443</v>
      </c>
      <c r="AF8" s="47"/>
      <c r="AG8" s="45"/>
      <c r="AH8" s="47"/>
      <c r="AI8" s="195"/>
      <c r="AJ8" s="163"/>
      <c r="AL8" s="125">
        <v>4350</v>
      </c>
      <c r="AM8" s="141" t="s">
        <v>199</v>
      </c>
      <c r="AN8" s="114">
        <v>11072.1</v>
      </c>
      <c r="AO8" s="161">
        <f>AN8/15</f>
        <v>738.14</v>
      </c>
      <c r="AP8" s="126">
        <f>+AL8+AN8</f>
        <v>15422.1</v>
      </c>
      <c r="AQ8" s="127">
        <v>105.22</v>
      </c>
      <c r="AR8" s="128">
        <v>0</v>
      </c>
      <c r="AS8" s="140">
        <f t="shared" ref="AS8:AS19" si="1">AO8*AJ8</f>
        <v>0</v>
      </c>
      <c r="AT8" s="126">
        <f>AQ8+AR8+AS8</f>
        <v>105.22</v>
      </c>
      <c r="AU8" s="129">
        <f t="shared" ref="AU8:AU19" si="2">AP8-AT8</f>
        <v>15316.880000000001</v>
      </c>
      <c r="AV8" s="130"/>
      <c r="AW8" s="131">
        <f t="shared" si="0"/>
        <v>15316.880000000001</v>
      </c>
      <c r="AX8" s="170"/>
    </row>
    <row r="9" spans="1:50" ht="15" customHeight="1" x14ac:dyDescent="0.25">
      <c r="A9" s="21" t="s">
        <v>14</v>
      </c>
      <c r="B9" s="22">
        <v>22</v>
      </c>
      <c r="C9" s="23" t="s">
        <v>15</v>
      </c>
      <c r="D9" s="77" t="s">
        <v>187</v>
      </c>
      <c r="E9" s="477"/>
      <c r="F9" s="477"/>
      <c r="G9" s="51">
        <v>0.41312500000000002</v>
      </c>
      <c r="H9" s="165" t="s">
        <v>192</v>
      </c>
      <c r="I9" s="416" t="s">
        <v>40</v>
      </c>
      <c r="J9" s="417"/>
      <c r="K9" s="416"/>
      <c r="L9" s="417"/>
      <c r="M9" s="45">
        <v>0.37925925925925924</v>
      </c>
      <c r="N9" s="165" t="s">
        <v>192</v>
      </c>
      <c r="O9" s="24">
        <v>0.37841435185185185</v>
      </c>
      <c r="P9" s="167" t="s">
        <v>192</v>
      </c>
      <c r="Q9" s="164" t="s">
        <v>192</v>
      </c>
      <c r="R9" s="25">
        <v>0.75</v>
      </c>
      <c r="S9" s="24">
        <v>0.38331018518518517</v>
      </c>
      <c r="T9" s="25">
        <v>0.74930555555555556</v>
      </c>
      <c r="U9" s="24">
        <v>0.3696875</v>
      </c>
      <c r="V9" s="25">
        <v>0.74993055555555554</v>
      </c>
      <c r="W9" s="24">
        <v>0.37377314814814816</v>
      </c>
      <c r="X9" s="47">
        <v>0.54053240740740738</v>
      </c>
      <c r="Y9" s="431"/>
      <c r="Z9" s="432"/>
      <c r="AA9" s="362" t="s">
        <v>40</v>
      </c>
      <c r="AB9" s="363"/>
      <c r="AC9" s="24">
        <v>0.36563657407407407</v>
      </c>
      <c r="AD9" s="47">
        <v>0.83333333333333337</v>
      </c>
      <c r="AE9" s="45">
        <v>0.36875000000000002</v>
      </c>
      <c r="AF9" s="47"/>
      <c r="AG9" s="45"/>
      <c r="AH9" s="47"/>
      <c r="AI9" s="196">
        <v>2</v>
      </c>
      <c r="AJ9" s="28">
        <v>2</v>
      </c>
      <c r="AL9" s="143"/>
      <c r="AM9" s="119"/>
      <c r="AN9" s="114">
        <v>9000</v>
      </c>
      <c r="AO9" s="161">
        <f t="shared" ref="AO9:AO19" si="3">AN9/15</f>
        <v>600</v>
      </c>
      <c r="AP9" s="126">
        <f t="shared" ref="AP9:AP19" si="4">+AL9+AN9</f>
        <v>9000</v>
      </c>
      <c r="AQ9" s="118">
        <v>93.82</v>
      </c>
      <c r="AR9" s="119">
        <v>0</v>
      </c>
      <c r="AS9" s="140">
        <f t="shared" si="1"/>
        <v>1200</v>
      </c>
      <c r="AT9" s="117">
        <f t="shared" ref="AT9:AT19" si="5">AQ9+AR9+AS9</f>
        <v>1293.82</v>
      </c>
      <c r="AU9" s="120">
        <f t="shared" si="2"/>
        <v>7706.18</v>
      </c>
      <c r="AV9" s="130">
        <v>1350</v>
      </c>
      <c r="AW9" s="122">
        <f t="shared" si="0"/>
        <v>6356.18</v>
      </c>
      <c r="AX9" s="170" t="s">
        <v>131</v>
      </c>
    </row>
    <row r="10" spans="1:50" s="32" customFormat="1" ht="15" customHeight="1" x14ac:dyDescent="0.25">
      <c r="A10" s="21" t="s">
        <v>8</v>
      </c>
      <c r="B10" s="29">
        <v>50</v>
      </c>
      <c r="C10" s="30" t="s">
        <v>16</v>
      </c>
      <c r="D10" s="77" t="s">
        <v>186</v>
      </c>
      <c r="E10" s="477"/>
      <c r="F10" s="477"/>
      <c r="G10" s="24">
        <v>0.25</v>
      </c>
      <c r="H10" s="25">
        <v>0.94444444444444442</v>
      </c>
      <c r="I10" s="24">
        <v>0.2510648148148148</v>
      </c>
      <c r="J10" s="47">
        <v>0.96527777777777779</v>
      </c>
      <c r="K10" s="51">
        <v>0.25046296296296294</v>
      </c>
      <c r="L10" s="84">
        <v>0.93284722222222227</v>
      </c>
      <c r="M10" s="45">
        <v>0.25624999999999998</v>
      </c>
      <c r="N10" s="25">
        <v>0.97569444444444442</v>
      </c>
      <c r="O10" s="24">
        <v>0.24916666666666668</v>
      </c>
      <c r="P10" s="47">
        <v>0.97004629629629635</v>
      </c>
      <c r="Q10" s="45">
        <v>0.28083333333333332</v>
      </c>
      <c r="R10" s="25">
        <v>0.98611111111111116</v>
      </c>
      <c r="S10" s="24">
        <v>0.24489583333333334</v>
      </c>
      <c r="T10" s="25">
        <v>0.98298611111111112</v>
      </c>
      <c r="U10" s="24">
        <v>0.22988425925925926</v>
      </c>
      <c r="V10" s="25">
        <v>0.98229166666666667</v>
      </c>
      <c r="W10" s="24">
        <v>0.23599537037037038</v>
      </c>
      <c r="X10" s="47">
        <v>0.98454861111111114</v>
      </c>
      <c r="Y10" s="106">
        <v>0.24959490740740742</v>
      </c>
      <c r="Z10" s="112">
        <v>0.96958333333333335</v>
      </c>
      <c r="AA10" s="24">
        <v>0.25435185185185183</v>
      </c>
      <c r="AB10" s="25">
        <v>0.96864583333333332</v>
      </c>
      <c r="AC10" s="24">
        <v>0.23994212962962963</v>
      </c>
      <c r="AD10" s="47">
        <v>0.89236111111111116</v>
      </c>
      <c r="AE10" s="45">
        <v>0.23958333333333334</v>
      </c>
      <c r="AF10" s="47"/>
      <c r="AG10" s="45"/>
      <c r="AH10" s="47"/>
      <c r="AI10" s="196"/>
      <c r="AJ10" s="28"/>
      <c r="AL10" s="116">
        <v>5933.32</v>
      </c>
      <c r="AM10" s="123" t="s">
        <v>193</v>
      </c>
      <c r="AN10" s="114">
        <v>6500</v>
      </c>
      <c r="AO10" s="161">
        <f t="shared" si="3"/>
        <v>433.33333333333331</v>
      </c>
      <c r="AP10" s="126">
        <f t="shared" si="4"/>
        <v>12433.32</v>
      </c>
      <c r="AQ10" s="124">
        <v>0</v>
      </c>
      <c r="AR10" s="119">
        <v>0</v>
      </c>
      <c r="AS10" s="140">
        <f t="shared" si="1"/>
        <v>0</v>
      </c>
      <c r="AT10" s="117">
        <f t="shared" si="5"/>
        <v>0</v>
      </c>
      <c r="AU10" s="120">
        <f t="shared" si="2"/>
        <v>12433.32</v>
      </c>
      <c r="AV10" s="121"/>
      <c r="AW10" s="122">
        <f t="shared" si="0"/>
        <v>12433.32</v>
      </c>
      <c r="AX10" s="171"/>
    </row>
    <row r="11" spans="1:50" ht="15" customHeight="1" x14ac:dyDescent="0.25">
      <c r="A11" s="21" t="s">
        <v>17</v>
      </c>
      <c r="B11" s="22">
        <v>47</v>
      </c>
      <c r="C11" s="23" t="s">
        <v>18</v>
      </c>
      <c r="D11" s="77" t="s">
        <v>187</v>
      </c>
      <c r="E11" s="477"/>
      <c r="F11" s="477"/>
      <c r="G11" s="24">
        <v>0.37638888888888888</v>
      </c>
      <c r="H11" s="25">
        <v>0.82180555555555557</v>
      </c>
      <c r="I11" s="24">
        <v>0.38134259259259257</v>
      </c>
      <c r="J11" s="47">
        <v>0.58831018518518519</v>
      </c>
      <c r="K11" s="389" t="s">
        <v>11</v>
      </c>
      <c r="L11" s="390"/>
      <c r="M11" s="45">
        <v>0.33770833333333333</v>
      </c>
      <c r="N11" s="25">
        <v>0.78652777777777783</v>
      </c>
      <c r="O11" s="24">
        <v>0.37861111111111112</v>
      </c>
      <c r="P11" s="47">
        <v>0.80010416666666662</v>
      </c>
      <c r="Q11" s="45">
        <v>0.37484953703703705</v>
      </c>
      <c r="R11" s="25">
        <v>0.7896643518518518</v>
      </c>
      <c r="S11" s="205">
        <v>0.3910763888888889</v>
      </c>
      <c r="T11" s="25">
        <v>0.7878356481481481</v>
      </c>
      <c r="U11" s="24">
        <v>0.3674074074074074</v>
      </c>
      <c r="V11" s="25">
        <v>0.78099537037037037</v>
      </c>
      <c r="W11" s="24">
        <v>0.36430555555555555</v>
      </c>
      <c r="X11" s="47">
        <v>0.58059027777777783</v>
      </c>
      <c r="Y11" s="488" t="s">
        <v>11</v>
      </c>
      <c r="Z11" s="489"/>
      <c r="AA11" s="24">
        <v>0.37574074074074076</v>
      </c>
      <c r="AB11" s="25">
        <v>0.80601851851851847</v>
      </c>
      <c r="AC11" s="24">
        <v>0.3803125</v>
      </c>
      <c r="AD11" s="47">
        <v>0.76249999999999996</v>
      </c>
      <c r="AE11" s="45">
        <v>0.36180555555555555</v>
      </c>
      <c r="AF11" s="47"/>
      <c r="AG11" s="45"/>
      <c r="AH11" s="47"/>
      <c r="AI11" s="196">
        <v>1</v>
      </c>
      <c r="AJ11" s="28"/>
      <c r="AL11" s="116">
        <v>2000</v>
      </c>
      <c r="AM11" s="123" t="s">
        <v>116</v>
      </c>
      <c r="AN11" s="114">
        <v>10000</v>
      </c>
      <c r="AO11" s="161">
        <f t="shared" si="3"/>
        <v>666.66666666666663</v>
      </c>
      <c r="AP11" s="126">
        <f t="shared" si="4"/>
        <v>12000</v>
      </c>
      <c r="AQ11" s="118">
        <v>104.95</v>
      </c>
      <c r="AR11" s="123">
        <v>885.02</v>
      </c>
      <c r="AS11" s="140">
        <f t="shared" si="1"/>
        <v>0</v>
      </c>
      <c r="AT11" s="117">
        <f t="shared" si="5"/>
        <v>989.97</v>
      </c>
      <c r="AU11" s="120">
        <f t="shared" si="2"/>
        <v>11010.03</v>
      </c>
      <c r="AV11" s="121"/>
      <c r="AW11" s="122">
        <f t="shared" si="0"/>
        <v>11010.03</v>
      </c>
      <c r="AX11" s="171"/>
    </row>
    <row r="12" spans="1:50" ht="15.75" customHeight="1" x14ac:dyDescent="0.25">
      <c r="A12" s="21" t="s">
        <v>8</v>
      </c>
      <c r="B12" s="22">
        <v>170</v>
      </c>
      <c r="C12" s="23" t="s">
        <v>19</v>
      </c>
      <c r="D12" s="77" t="s">
        <v>186</v>
      </c>
      <c r="E12" s="477"/>
      <c r="F12" s="477"/>
      <c r="G12" s="24">
        <v>0.30278935185185185</v>
      </c>
      <c r="H12" s="25">
        <v>0.84943287037037041</v>
      </c>
      <c r="I12" s="24">
        <v>0.31907407407407407</v>
      </c>
      <c r="J12" s="47">
        <v>0.54166666666666663</v>
      </c>
      <c r="K12" s="389"/>
      <c r="L12" s="390"/>
      <c r="M12" s="45">
        <v>0.33037037037037037</v>
      </c>
      <c r="N12" s="25">
        <v>0.89162037037037034</v>
      </c>
      <c r="O12" s="24">
        <v>0.31605324074074076</v>
      </c>
      <c r="P12" s="167" t="s">
        <v>192</v>
      </c>
      <c r="Q12" s="45">
        <v>0.3397222222222222</v>
      </c>
      <c r="R12" s="25">
        <v>0.78179398148148149</v>
      </c>
      <c r="S12" s="24">
        <v>0.2971064814814815</v>
      </c>
      <c r="T12" s="25">
        <v>0.7958912037037037</v>
      </c>
      <c r="U12" s="24">
        <v>0.31842592592592595</v>
      </c>
      <c r="V12" s="25">
        <v>0.80282407407407408</v>
      </c>
      <c r="W12" s="24">
        <v>0.31190972222222224</v>
      </c>
      <c r="X12" s="47">
        <v>0.54166666666666663</v>
      </c>
      <c r="Y12" s="488"/>
      <c r="Z12" s="489"/>
      <c r="AA12" s="24">
        <v>0.33333333333333331</v>
      </c>
      <c r="AB12" s="25">
        <v>0.75</v>
      </c>
      <c r="AC12" s="24">
        <v>0.29143518518518519</v>
      </c>
      <c r="AD12" s="47">
        <v>0.75</v>
      </c>
      <c r="AE12" s="45">
        <v>0.33958333333333335</v>
      </c>
      <c r="AF12" s="47"/>
      <c r="AG12" s="45"/>
      <c r="AH12" s="47"/>
      <c r="AI12" s="196"/>
      <c r="AJ12" s="28"/>
      <c r="AL12" s="116">
        <v>1350</v>
      </c>
      <c r="AM12" s="123" t="s">
        <v>198</v>
      </c>
      <c r="AN12" s="114">
        <v>8000</v>
      </c>
      <c r="AO12" s="161">
        <f t="shared" si="3"/>
        <v>533.33333333333337</v>
      </c>
      <c r="AP12" s="126">
        <f t="shared" si="4"/>
        <v>9350</v>
      </c>
      <c r="AQ12" s="118">
        <v>0</v>
      </c>
      <c r="AR12" s="119">
        <v>0</v>
      </c>
      <c r="AS12" s="140">
        <f t="shared" si="1"/>
        <v>0</v>
      </c>
      <c r="AT12" s="117">
        <f t="shared" si="5"/>
        <v>0</v>
      </c>
      <c r="AU12" s="120">
        <f t="shared" si="2"/>
        <v>9350</v>
      </c>
      <c r="AV12" s="121"/>
      <c r="AW12" s="122">
        <f t="shared" si="0"/>
        <v>9350</v>
      </c>
      <c r="AX12" s="171"/>
    </row>
    <row r="13" spans="1:50" ht="15" customHeight="1" x14ac:dyDescent="0.25">
      <c r="A13" s="21" t="s">
        <v>14</v>
      </c>
      <c r="B13" s="22">
        <v>125</v>
      </c>
      <c r="C13" s="23" t="s">
        <v>20</v>
      </c>
      <c r="D13" s="77" t="s">
        <v>187</v>
      </c>
      <c r="E13" s="477"/>
      <c r="F13" s="477"/>
      <c r="G13" s="24">
        <v>0.37459490740740742</v>
      </c>
      <c r="H13" s="25">
        <v>0.75496527777777778</v>
      </c>
      <c r="I13" s="321" t="s">
        <v>183</v>
      </c>
      <c r="J13" s="323"/>
      <c r="K13" s="389"/>
      <c r="L13" s="390"/>
      <c r="M13" s="45">
        <v>0.38050925925925927</v>
      </c>
      <c r="N13" s="25">
        <v>0.7506828703703704</v>
      </c>
      <c r="O13" s="24">
        <v>0.38064814814814812</v>
      </c>
      <c r="P13" s="47">
        <v>0.76457175925925924</v>
      </c>
      <c r="Q13" s="391" t="s">
        <v>191</v>
      </c>
      <c r="R13" s="363"/>
      <c r="S13" s="166" t="s">
        <v>192</v>
      </c>
      <c r="T13" s="25">
        <v>0.75289351851851849</v>
      </c>
      <c r="U13" s="24">
        <v>0.38062499999999999</v>
      </c>
      <c r="V13" s="25">
        <v>0.75157407407407406</v>
      </c>
      <c r="W13" s="24">
        <v>0.35585648148148147</v>
      </c>
      <c r="X13" s="47">
        <v>0.57150462962962967</v>
      </c>
      <c r="Y13" s="488"/>
      <c r="Z13" s="489"/>
      <c r="AA13" s="24">
        <v>0.36868055555555557</v>
      </c>
      <c r="AB13" s="25">
        <v>0.7531944444444445</v>
      </c>
      <c r="AC13" s="24">
        <v>0.37175925925925923</v>
      </c>
      <c r="AD13" s="47">
        <v>0.75138888888888888</v>
      </c>
      <c r="AE13" s="50">
        <v>0.38472222222222224</v>
      </c>
      <c r="AF13" s="47"/>
      <c r="AG13" s="45"/>
      <c r="AH13" s="47"/>
      <c r="AI13" s="196">
        <v>1</v>
      </c>
      <c r="AJ13" s="28"/>
      <c r="AL13" s="143"/>
      <c r="AM13" s="119"/>
      <c r="AN13" s="114">
        <v>7500</v>
      </c>
      <c r="AO13" s="161">
        <f t="shared" si="3"/>
        <v>500</v>
      </c>
      <c r="AP13" s="126">
        <f t="shared" si="4"/>
        <v>7500</v>
      </c>
      <c r="AQ13" s="118">
        <v>0</v>
      </c>
      <c r="AR13" s="119">
        <v>0</v>
      </c>
      <c r="AS13" s="140">
        <f t="shared" si="1"/>
        <v>0</v>
      </c>
      <c r="AT13" s="117">
        <f t="shared" si="5"/>
        <v>0</v>
      </c>
      <c r="AU13" s="120">
        <f t="shared" si="2"/>
        <v>7500</v>
      </c>
      <c r="AV13" s="121"/>
      <c r="AW13" s="122">
        <f t="shared" ref="AW13:AW19" si="6">+AU13-AV13</f>
        <v>7500</v>
      </c>
      <c r="AX13" s="171"/>
    </row>
    <row r="14" spans="1:50" ht="15" customHeight="1" x14ac:dyDescent="0.25">
      <c r="A14" s="21" t="s">
        <v>17</v>
      </c>
      <c r="B14" s="22">
        <v>142</v>
      </c>
      <c r="C14" s="23" t="s">
        <v>21</v>
      </c>
      <c r="D14" s="77" t="s">
        <v>187</v>
      </c>
      <c r="E14" s="477"/>
      <c r="F14" s="477"/>
      <c r="G14" s="24">
        <v>0.35748842592592595</v>
      </c>
      <c r="H14" s="25">
        <v>0.75275462962962958</v>
      </c>
      <c r="I14" s="24">
        <v>0.35413194444444446</v>
      </c>
      <c r="J14" s="47">
        <v>0.54240740740740745</v>
      </c>
      <c r="K14" s="389"/>
      <c r="L14" s="390"/>
      <c r="M14" s="45">
        <v>0.35781249999999998</v>
      </c>
      <c r="N14" s="25">
        <v>0.75185185185185188</v>
      </c>
      <c r="O14" s="24">
        <v>0.35812500000000003</v>
      </c>
      <c r="P14" s="47">
        <v>0.74995370370370373</v>
      </c>
      <c r="Q14" s="45">
        <v>0.36531249999999998</v>
      </c>
      <c r="R14" s="25">
        <v>0.75084490740740739</v>
      </c>
      <c r="S14" s="24">
        <v>0.35621527777777778</v>
      </c>
      <c r="T14" s="25">
        <v>0.75295138888888891</v>
      </c>
      <c r="U14" s="24">
        <v>0.35913194444444446</v>
      </c>
      <c r="V14" s="25">
        <v>0.78077546296296296</v>
      </c>
      <c r="W14" s="24">
        <v>0.34032407407407406</v>
      </c>
      <c r="X14" s="47">
        <v>0.55782407407407408</v>
      </c>
      <c r="Y14" s="488"/>
      <c r="Z14" s="489"/>
      <c r="AA14" s="24">
        <v>0.3417824074074074</v>
      </c>
      <c r="AB14" s="25">
        <v>0.7815509259259259</v>
      </c>
      <c r="AC14" s="24">
        <v>0.36050925925925925</v>
      </c>
      <c r="AD14" s="47">
        <v>0.75</v>
      </c>
      <c r="AE14" s="45">
        <v>0.36180555555555555</v>
      </c>
      <c r="AF14" s="47"/>
      <c r="AG14" s="45"/>
      <c r="AH14" s="47"/>
      <c r="AI14" s="196"/>
      <c r="AJ14" s="28"/>
      <c r="AL14" s="116">
        <v>2000</v>
      </c>
      <c r="AM14" s="123" t="s">
        <v>116</v>
      </c>
      <c r="AN14" s="114">
        <v>10000</v>
      </c>
      <c r="AO14" s="161">
        <f t="shared" si="3"/>
        <v>666.66666666666663</v>
      </c>
      <c r="AP14" s="126">
        <f t="shared" si="4"/>
        <v>12000</v>
      </c>
      <c r="AQ14" s="118">
        <v>0</v>
      </c>
      <c r="AR14" s="119">
        <v>0</v>
      </c>
      <c r="AS14" s="140">
        <f t="shared" si="1"/>
        <v>0</v>
      </c>
      <c r="AT14" s="117">
        <f t="shared" si="5"/>
        <v>0</v>
      </c>
      <c r="AU14" s="120">
        <f t="shared" si="2"/>
        <v>12000</v>
      </c>
      <c r="AV14" s="121"/>
      <c r="AW14" s="122">
        <f t="shared" si="6"/>
        <v>12000</v>
      </c>
      <c r="AX14" s="177" t="s">
        <v>147</v>
      </c>
    </row>
    <row r="15" spans="1:50" ht="15.75" customHeight="1" x14ac:dyDescent="0.25">
      <c r="A15" s="21" t="s">
        <v>24</v>
      </c>
      <c r="B15" s="22">
        <v>159</v>
      </c>
      <c r="C15" s="23" t="s">
        <v>25</v>
      </c>
      <c r="D15" s="77" t="s">
        <v>187</v>
      </c>
      <c r="E15" s="477"/>
      <c r="F15" s="477"/>
      <c r="G15" s="24">
        <v>0.37863425925925925</v>
      </c>
      <c r="H15" s="25">
        <v>0.75435185185185183</v>
      </c>
      <c r="I15" s="51">
        <v>0.38353009259259258</v>
      </c>
      <c r="J15" s="47">
        <v>0.54648148148148146</v>
      </c>
      <c r="K15" s="389"/>
      <c r="L15" s="390"/>
      <c r="M15" s="45">
        <v>0.37468750000000001</v>
      </c>
      <c r="N15" s="25">
        <v>0.75444444444444447</v>
      </c>
      <c r="O15" s="24">
        <v>0.37706018518518519</v>
      </c>
      <c r="P15" s="47">
        <v>0.75006944444444446</v>
      </c>
      <c r="Q15" s="45">
        <v>0.37565972222222221</v>
      </c>
      <c r="R15" s="25">
        <v>0.75037037037037035</v>
      </c>
      <c r="S15" s="51">
        <v>0.39119212962962963</v>
      </c>
      <c r="T15" s="25">
        <v>0.76069444444444445</v>
      </c>
      <c r="U15" s="24">
        <v>0.37741898148148151</v>
      </c>
      <c r="V15" s="25">
        <v>0.7571296296296296</v>
      </c>
      <c r="W15" s="24">
        <v>0.37881944444444443</v>
      </c>
      <c r="X15" s="47">
        <v>0.55252314814814818</v>
      </c>
      <c r="Y15" s="490"/>
      <c r="Z15" s="491"/>
      <c r="AA15" s="24">
        <v>0.37761574074074072</v>
      </c>
      <c r="AB15" s="25">
        <v>0.75458333333333338</v>
      </c>
      <c r="AC15" s="24">
        <v>0.37774305555555554</v>
      </c>
      <c r="AD15" s="47">
        <v>0.75208333333333333</v>
      </c>
      <c r="AE15" s="45">
        <v>0.37638888888888888</v>
      </c>
      <c r="AF15" s="47"/>
      <c r="AG15" s="45"/>
      <c r="AH15" s="47"/>
      <c r="AI15" s="196">
        <v>2</v>
      </c>
      <c r="AJ15" s="28"/>
      <c r="AL15" s="143"/>
      <c r="AM15" s="119"/>
      <c r="AN15" s="114">
        <v>6000</v>
      </c>
      <c r="AO15" s="161">
        <f t="shared" si="3"/>
        <v>400</v>
      </c>
      <c r="AP15" s="126">
        <f t="shared" si="4"/>
        <v>6000</v>
      </c>
      <c r="AQ15" s="118">
        <v>0</v>
      </c>
      <c r="AR15" s="119">
        <v>0</v>
      </c>
      <c r="AS15" s="140">
        <f t="shared" si="1"/>
        <v>0</v>
      </c>
      <c r="AT15" s="117">
        <f t="shared" si="5"/>
        <v>0</v>
      </c>
      <c r="AU15" s="120">
        <f t="shared" si="2"/>
        <v>6000</v>
      </c>
      <c r="AV15" s="121"/>
      <c r="AW15" s="122">
        <f t="shared" si="6"/>
        <v>6000</v>
      </c>
      <c r="AX15" s="171"/>
    </row>
    <row r="16" spans="1:50" ht="15.75" customHeight="1" x14ac:dyDescent="0.25">
      <c r="A16" s="21" t="s">
        <v>26</v>
      </c>
      <c r="B16" s="22">
        <v>52</v>
      </c>
      <c r="C16" s="23" t="s">
        <v>27</v>
      </c>
      <c r="D16" s="77" t="s">
        <v>186</v>
      </c>
      <c r="E16" s="477"/>
      <c r="F16" s="477"/>
      <c r="G16" s="24">
        <v>0.29773148148148149</v>
      </c>
      <c r="H16" s="25">
        <v>0.78180555555555553</v>
      </c>
      <c r="I16" s="24">
        <v>0.33510416666666665</v>
      </c>
      <c r="J16" s="47">
        <v>0.56660879629629635</v>
      </c>
      <c r="K16" s="51">
        <v>0.26744212962962965</v>
      </c>
      <c r="L16" s="84">
        <v>0.62943287037037032</v>
      </c>
      <c r="M16" s="45">
        <v>0.28493055555555558</v>
      </c>
      <c r="N16" s="25">
        <v>0.75168981481481478</v>
      </c>
      <c r="O16" s="24">
        <v>0.25221064814814814</v>
      </c>
      <c r="P16" s="47">
        <v>0.75018518518518518</v>
      </c>
      <c r="Q16" s="45">
        <v>0.3276736111111111</v>
      </c>
      <c r="R16" s="25">
        <v>0.76986111111111111</v>
      </c>
      <c r="S16" s="51">
        <v>0.34501157407407407</v>
      </c>
      <c r="T16" s="25">
        <v>0.75079861111111112</v>
      </c>
      <c r="U16" s="51">
        <v>0.35369212962962965</v>
      </c>
      <c r="V16" s="25">
        <v>0.74986111111111109</v>
      </c>
      <c r="W16" s="24">
        <v>0.33890046296296295</v>
      </c>
      <c r="X16" s="47">
        <v>0.58444444444444443</v>
      </c>
      <c r="Y16" s="106">
        <v>0.24820601851851851</v>
      </c>
      <c r="Z16" s="112"/>
      <c r="AA16" s="24">
        <v>0.25254629629629627</v>
      </c>
      <c r="AB16" s="25">
        <v>0.75356481481481485</v>
      </c>
      <c r="AC16" s="24">
        <v>0.33800925925925923</v>
      </c>
      <c r="AD16" s="47">
        <v>0.75</v>
      </c>
      <c r="AE16" s="45">
        <v>0.31805555555555554</v>
      </c>
      <c r="AF16" s="47"/>
      <c r="AG16" s="45"/>
      <c r="AH16" s="47"/>
      <c r="AI16" s="196">
        <v>2</v>
      </c>
      <c r="AJ16" s="28"/>
      <c r="AL16" s="116">
        <v>3400</v>
      </c>
      <c r="AM16" s="123" t="s">
        <v>196</v>
      </c>
      <c r="AN16" s="114">
        <v>9000</v>
      </c>
      <c r="AO16" s="161">
        <f t="shared" si="3"/>
        <v>600</v>
      </c>
      <c r="AP16" s="126">
        <f t="shared" si="4"/>
        <v>12400</v>
      </c>
      <c r="AQ16" s="118">
        <v>0</v>
      </c>
      <c r="AR16" s="123">
        <v>632.67999999999995</v>
      </c>
      <c r="AS16" s="140">
        <f t="shared" si="1"/>
        <v>0</v>
      </c>
      <c r="AT16" s="117">
        <f t="shared" si="5"/>
        <v>632.67999999999995</v>
      </c>
      <c r="AU16" s="120">
        <f t="shared" si="2"/>
        <v>11767.32</v>
      </c>
      <c r="AV16" s="121">
        <v>1000</v>
      </c>
      <c r="AW16" s="122">
        <f t="shared" si="6"/>
        <v>10767.32</v>
      </c>
      <c r="AX16" s="202" t="s">
        <v>190</v>
      </c>
    </row>
    <row r="17" spans="1:50" ht="15.75" customHeight="1" x14ac:dyDescent="0.25">
      <c r="A17" s="52" t="s">
        <v>26</v>
      </c>
      <c r="B17" s="53">
        <v>177</v>
      </c>
      <c r="C17" s="54" t="s">
        <v>41</v>
      </c>
      <c r="D17" s="190" t="s">
        <v>189</v>
      </c>
      <c r="E17" s="477"/>
      <c r="F17" s="477"/>
      <c r="G17" s="24">
        <v>0.29603009259259261</v>
      </c>
      <c r="H17" s="165" t="s">
        <v>192</v>
      </c>
      <c r="I17" s="24">
        <v>0.29422453703703705</v>
      </c>
      <c r="J17" s="47">
        <v>0.62337962962962967</v>
      </c>
      <c r="K17" s="445"/>
      <c r="L17" s="446"/>
      <c r="M17" s="45">
        <v>0.29170138888888891</v>
      </c>
      <c r="N17" s="25">
        <v>0.71723379629629624</v>
      </c>
      <c r="O17" s="24">
        <v>0.29792824074074076</v>
      </c>
      <c r="P17" s="47">
        <v>0.7150347222222222</v>
      </c>
      <c r="Q17" s="45">
        <v>0.29296296296296298</v>
      </c>
      <c r="R17" s="25">
        <v>0.71091435185185181</v>
      </c>
      <c r="S17" s="51">
        <v>0.30253472222222222</v>
      </c>
      <c r="T17" s="25">
        <v>0.71925925925925926</v>
      </c>
      <c r="U17" s="362" t="s">
        <v>40</v>
      </c>
      <c r="V17" s="363"/>
      <c r="W17" s="24">
        <v>0.28848379629629628</v>
      </c>
      <c r="X17" s="165" t="s">
        <v>192</v>
      </c>
      <c r="Y17" s="187"/>
      <c r="Z17" s="192"/>
      <c r="AA17" s="362" t="s">
        <v>40</v>
      </c>
      <c r="AB17" s="363"/>
      <c r="AC17" s="24">
        <v>0.29810185185185184</v>
      </c>
      <c r="AD17" s="47">
        <v>0.71250000000000002</v>
      </c>
      <c r="AE17" s="45">
        <v>0.31319444444444444</v>
      </c>
      <c r="AF17" s="47"/>
      <c r="AG17" s="45"/>
      <c r="AH17" s="47"/>
      <c r="AI17" s="196">
        <v>1</v>
      </c>
      <c r="AJ17" s="28">
        <v>2</v>
      </c>
      <c r="AL17" s="116">
        <v>200</v>
      </c>
      <c r="AM17" s="123" t="s">
        <v>194</v>
      </c>
      <c r="AN17" s="114">
        <v>9000</v>
      </c>
      <c r="AO17" s="161">
        <f t="shared" si="3"/>
        <v>600</v>
      </c>
      <c r="AP17" s="126">
        <f t="shared" si="4"/>
        <v>9200</v>
      </c>
      <c r="AQ17" s="118">
        <v>0</v>
      </c>
      <c r="AR17" s="119">
        <v>0</v>
      </c>
      <c r="AS17" s="140">
        <f t="shared" si="1"/>
        <v>1200</v>
      </c>
      <c r="AT17" s="117">
        <f t="shared" si="5"/>
        <v>1200</v>
      </c>
      <c r="AU17" s="120">
        <f t="shared" si="2"/>
        <v>8000</v>
      </c>
      <c r="AV17" s="121"/>
      <c r="AW17" s="122">
        <f t="shared" si="6"/>
        <v>8000</v>
      </c>
      <c r="AX17" s="171"/>
    </row>
    <row r="18" spans="1:50" ht="15.75" customHeight="1" x14ac:dyDescent="0.25">
      <c r="A18" s="21" t="s">
        <v>92</v>
      </c>
      <c r="B18" s="22">
        <v>193</v>
      </c>
      <c r="C18" s="23" t="s">
        <v>94</v>
      </c>
      <c r="D18" s="77" t="s">
        <v>188</v>
      </c>
      <c r="E18" s="477"/>
      <c r="F18" s="477"/>
      <c r="G18" s="24">
        <v>0.32288194444444446</v>
      </c>
      <c r="H18" s="165" t="s">
        <v>192</v>
      </c>
      <c r="I18" s="362" t="s">
        <v>192</v>
      </c>
      <c r="J18" s="363"/>
      <c r="K18" s="464"/>
      <c r="L18" s="465"/>
      <c r="M18" s="45">
        <v>0.32770833333333332</v>
      </c>
      <c r="N18" s="25">
        <v>0.7136689814814815</v>
      </c>
      <c r="O18" s="24">
        <v>0.33274305555555556</v>
      </c>
      <c r="P18" s="47">
        <v>0.71019675925925929</v>
      </c>
      <c r="Q18" s="45">
        <v>0.33748842592592593</v>
      </c>
      <c r="R18" s="165" t="s">
        <v>192</v>
      </c>
      <c r="S18" s="166" t="s">
        <v>192</v>
      </c>
      <c r="T18" s="25">
        <v>0.71081018518518524</v>
      </c>
      <c r="U18" s="24">
        <v>0.32670138888888889</v>
      </c>
      <c r="V18" s="165" t="s">
        <v>192</v>
      </c>
      <c r="W18" s="203">
        <v>0.33333333333333331</v>
      </c>
      <c r="X18" s="47">
        <v>0.54408564814814819</v>
      </c>
      <c r="Y18" s="187"/>
      <c r="Z18" s="192"/>
      <c r="AA18" s="24">
        <v>0.32526620370370368</v>
      </c>
      <c r="AB18" s="25">
        <v>0.70958333333333334</v>
      </c>
      <c r="AC18" s="24">
        <v>0.323125</v>
      </c>
      <c r="AD18" s="47">
        <v>0.71250000000000002</v>
      </c>
      <c r="AE18" s="45">
        <v>0.31874999999999998</v>
      </c>
      <c r="AF18" s="47"/>
      <c r="AG18" s="45"/>
      <c r="AH18" s="47"/>
      <c r="AI18" s="196"/>
      <c r="AJ18" s="28"/>
      <c r="AL18" s="144"/>
      <c r="AM18" s="128"/>
      <c r="AN18" s="114">
        <v>7500</v>
      </c>
      <c r="AO18" s="161">
        <f t="shared" si="3"/>
        <v>500</v>
      </c>
      <c r="AP18" s="126">
        <f t="shared" si="4"/>
        <v>7500</v>
      </c>
      <c r="AQ18" s="127">
        <v>0</v>
      </c>
      <c r="AR18" s="128">
        <v>0</v>
      </c>
      <c r="AS18" s="140">
        <f t="shared" si="1"/>
        <v>0</v>
      </c>
      <c r="AT18" s="126">
        <f t="shared" si="5"/>
        <v>0</v>
      </c>
      <c r="AU18" s="129">
        <f t="shared" si="2"/>
        <v>7500</v>
      </c>
      <c r="AV18" s="130"/>
      <c r="AW18" s="131">
        <f t="shared" si="6"/>
        <v>7500</v>
      </c>
      <c r="AX18" s="172"/>
    </row>
    <row r="19" spans="1:50" ht="15.75" customHeight="1" x14ac:dyDescent="0.25">
      <c r="A19" s="21" t="s">
        <v>8</v>
      </c>
      <c r="B19" s="22">
        <v>196</v>
      </c>
      <c r="C19" s="23" t="s">
        <v>106</v>
      </c>
      <c r="D19" s="77" t="s">
        <v>186</v>
      </c>
      <c r="E19" s="477"/>
      <c r="F19" s="477"/>
      <c r="G19" s="24">
        <v>0.33333333333333331</v>
      </c>
      <c r="H19" s="25">
        <v>0.75</v>
      </c>
      <c r="I19" s="24">
        <v>0.33333333333333331</v>
      </c>
      <c r="J19" s="47">
        <v>0.54166666666666663</v>
      </c>
      <c r="K19" s="464"/>
      <c r="L19" s="465"/>
      <c r="M19" s="45">
        <v>0.33333333333333331</v>
      </c>
      <c r="N19" s="25">
        <v>0.75</v>
      </c>
      <c r="O19" s="24">
        <v>0.33333333333333331</v>
      </c>
      <c r="P19" s="47">
        <v>0.75</v>
      </c>
      <c r="Q19" s="45">
        <v>0.33333333333333331</v>
      </c>
      <c r="R19" s="25">
        <v>0.75</v>
      </c>
      <c r="S19" s="24">
        <v>0.33333333333333331</v>
      </c>
      <c r="T19" s="25">
        <v>0.75</v>
      </c>
      <c r="U19" s="24">
        <v>0.33333333333333331</v>
      </c>
      <c r="V19" s="25">
        <v>0.75</v>
      </c>
      <c r="W19" s="24">
        <v>0.33333333333333331</v>
      </c>
      <c r="X19" s="47">
        <v>0.54166666666666663</v>
      </c>
      <c r="Y19" s="187"/>
      <c r="Z19" s="192"/>
      <c r="AA19" s="24">
        <v>0.33333333333333331</v>
      </c>
      <c r="AB19" s="25">
        <v>0.75</v>
      </c>
      <c r="AC19" s="24">
        <v>0.29166666666666669</v>
      </c>
      <c r="AD19" s="47">
        <v>0.6118055555555556</v>
      </c>
      <c r="AE19" s="45">
        <v>0.34652777777777777</v>
      </c>
      <c r="AF19" s="47"/>
      <c r="AG19" s="45"/>
      <c r="AH19" s="47"/>
      <c r="AI19" s="196"/>
      <c r="AJ19" s="28"/>
      <c r="AL19" s="144"/>
      <c r="AM19" s="128"/>
      <c r="AN19" s="114">
        <v>8000</v>
      </c>
      <c r="AO19" s="198">
        <f t="shared" si="3"/>
        <v>533.33333333333337</v>
      </c>
      <c r="AP19" s="117">
        <f t="shared" si="4"/>
        <v>8000</v>
      </c>
      <c r="AQ19" s="118">
        <v>67.28</v>
      </c>
      <c r="AR19" s="119">
        <v>0</v>
      </c>
      <c r="AS19" s="199">
        <f t="shared" si="1"/>
        <v>0</v>
      </c>
      <c r="AT19" s="117">
        <f t="shared" si="5"/>
        <v>67.28</v>
      </c>
      <c r="AU19" s="120">
        <f t="shared" si="2"/>
        <v>7932.72</v>
      </c>
      <c r="AV19" s="121"/>
      <c r="AW19" s="122">
        <f t="shared" si="6"/>
        <v>7932.72</v>
      </c>
      <c r="AX19" s="200"/>
    </row>
    <row r="20" spans="1:50" ht="15.75" customHeight="1" thickBot="1" x14ac:dyDescent="0.3">
      <c r="A20" s="52" t="s">
        <v>17</v>
      </c>
      <c r="B20" s="53">
        <v>194</v>
      </c>
      <c r="C20" s="54" t="s">
        <v>182</v>
      </c>
      <c r="D20" s="191" t="s">
        <v>186</v>
      </c>
      <c r="E20" s="478"/>
      <c r="F20" s="478"/>
      <c r="G20" s="48">
        <v>0.33333333333333331</v>
      </c>
      <c r="H20" s="49">
        <v>0.75</v>
      </c>
      <c r="I20" s="48">
        <v>0.33333333333333331</v>
      </c>
      <c r="J20" s="39">
        <v>0.54166666666666663</v>
      </c>
      <c r="K20" s="492"/>
      <c r="L20" s="493"/>
      <c r="M20" s="38">
        <v>0.33333333333333331</v>
      </c>
      <c r="N20" s="49">
        <v>0.75</v>
      </c>
      <c r="O20" s="48">
        <v>0.33333333333333331</v>
      </c>
      <c r="P20" s="39">
        <v>0.7993055555555556</v>
      </c>
      <c r="Q20" s="38">
        <v>0.33263888888888887</v>
      </c>
      <c r="R20" s="49">
        <v>0.78125</v>
      </c>
      <c r="S20" s="48">
        <v>0.33541666666666664</v>
      </c>
      <c r="T20" s="49">
        <v>0.8930555555555556</v>
      </c>
      <c r="U20" s="48">
        <v>0.33194444444444443</v>
      </c>
      <c r="V20" s="49">
        <v>0.78055555555555556</v>
      </c>
      <c r="W20" s="48">
        <v>0.32569444444444445</v>
      </c>
      <c r="X20" s="39">
        <v>0.57430555555555551</v>
      </c>
      <c r="Y20" s="188"/>
      <c r="Z20" s="193"/>
      <c r="AA20" s="48">
        <v>0.3298611111111111</v>
      </c>
      <c r="AB20" s="49">
        <v>0.80555555555555558</v>
      </c>
      <c r="AC20" s="48">
        <v>0.33402777777777776</v>
      </c>
      <c r="AD20" s="39">
        <v>0.83333333333333337</v>
      </c>
      <c r="AE20" s="38">
        <v>0.33263888888888887</v>
      </c>
      <c r="AF20" s="39"/>
      <c r="AG20" s="38"/>
      <c r="AH20" s="39"/>
      <c r="AI20" s="105"/>
      <c r="AJ20" s="83"/>
      <c r="AL20" s="144"/>
      <c r="AM20" s="128"/>
      <c r="AN20" s="197">
        <v>14080</v>
      </c>
      <c r="AO20" s="161">
        <f>AN20/15</f>
        <v>938.66666666666663</v>
      </c>
      <c r="AP20" s="126">
        <f>+AL20+AN20</f>
        <v>14080</v>
      </c>
      <c r="AQ20" s="127">
        <v>0</v>
      </c>
      <c r="AR20" s="141">
        <v>580.51</v>
      </c>
      <c r="AS20" s="140">
        <f>AO20*AJ20</f>
        <v>0</v>
      </c>
      <c r="AT20" s="126">
        <f>AQ20+AR20+AS20</f>
        <v>580.51</v>
      </c>
      <c r="AU20" s="129">
        <f>AP20-AT20</f>
        <v>13499.49</v>
      </c>
      <c r="AV20" s="130"/>
      <c r="AW20" s="131">
        <f>+AU20-AV20</f>
        <v>13499.49</v>
      </c>
      <c r="AX20" s="172"/>
    </row>
    <row r="21" spans="1:50" ht="16.5" thickBot="1" x14ac:dyDescent="0.3">
      <c r="A21" s="364" t="s">
        <v>29</v>
      </c>
      <c r="B21" s="365"/>
      <c r="C21" s="74" t="s">
        <v>30</v>
      </c>
      <c r="D21" s="189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L21" s="132"/>
      <c r="AM21" s="142"/>
      <c r="AN21" s="142"/>
      <c r="AO21" s="142"/>
      <c r="AP21" s="133"/>
      <c r="AQ21" s="134"/>
      <c r="AR21" s="135" t="s">
        <v>130</v>
      </c>
      <c r="AS21" s="136"/>
      <c r="AT21" s="137"/>
      <c r="AU21" s="138">
        <f>SUM(AU7:AU19)</f>
        <v>126726.36000000002</v>
      </c>
      <c r="AV21" s="138">
        <f>SUM(AV7:AV19)</f>
        <v>2350</v>
      </c>
      <c r="AW21" s="138">
        <f>SUM(AW7:AW19)</f>
        <v>124376.36000000002</v>
      </c>
      <c r="AX21" s="139"/>
    </row>
    <row r="23" spans="1:50" hidden="1" x14ac:dyDescent="0.25">
      <c r="C23" s="69" t="s">
        <v>75</v>
      </c>
      <c r="D23" s="69"/>
      <c r="E23" s="69"/>
      <c r="F23" s="43">
        <v>0.16666666666666666</v>
      </c>
      <c r="G23" s="27"/>
      <c r="H23" s="43"/>
      <c r="I23" s="43">
        <v>4.1666666666666664E-2</v>
      </c>
      <c r="K23" s="43"/>
      <c r="L23" s="43"/>
      <c r="M23" s="43"/>
      <c r="Q23" s="43">
        <v>0.125</v>
      </c>
      <c r="R23" s="43"/>
      <c r="S23" s="43">
        <v>0.125</v>
      </c>
      <c r="T23" s="43"/>
      <c r="U23" s="104"/>
      <c r="W23" s="43">
        <v>4.1666666666666664E-2</v>
      </c>
      <c r="X23" s="55"/>
      <c r="Y23" s="43"/>
      <c r="Z23" s="43"/>
      <c r="AA23" s="43"/>
    </row>
    <row r="24" spans="1:50" hidden="1" x14ac:dyDescent="0.25">
      <c r="C24" s="113" t="s">
        <v>109</v>
      </c>
      <c r="D24" s="113"/>
      <c r="G24" s="43">
        <v>4.1666666666666664E-2</v>
      </c>
      <c r="I24" s="43">
        <v>4.1666666666666664E-2</v>
      </c>
      <c r="K24" s="43"/>
      <c r="L24" s="43"/>
      <c r="M24" s="43"/>
      <c r="Q24" s="43">
        <v>0.125</v>
      </c>
      <c r="S24" s="43">
        <v>8.3333333333333329E-2</v>
      </c>
      <c r="W24" s="43">
        <v>0.125</v>
      </c>
      <c r="Y24" s="43">
        <v>0.125</v>
      </c>
      <c r="Z24" s="43"/>
    </row>
    <row r="28" spans="1:50" x14ac:dyDescent="0.25">
      <c r="Y28" s="43"/>
      <c r="Z28" s="43"/>
      <c r="AA28" s="43"/>
    </row>
    <row r="29" spans="1:50" x14ac:dyDescent="0.25">
      <c r="AA29" s="43"/>
    </row>
  </sheetData>
  <mergeCells count="57">
    <mergeCell ref="I18:J18"/>
    <mergeCell ref="Y11:Z15"/>
    <mergeCell ref="Y9:Z9"/>
    <mergeCell ref="I9:J9"/>
    <mergeCell ref="I13:J13"/>
    <mergeCell ref="K11:L15"/>
    <mergeCell ref="K7:L9"/>
    <mergeCell ref="K17:L20"/>
    <mergeCell ref="Q13:R13"/>
    <mergeCell ref="U17:V17"/>
    <mergeCell ref="W7:X7"/>
    <mergeCell ref="U7:V7"/>
    <mergeCell ref="Y7:Z7"/>
    <mergeCell ref="AA7:AB7"/>
    <mergeCell ref="AC7:AD7"/>
    <mergeCell ref="AA17:AB17"/>
    <mergeCell ref="AA9:AB9"/>
    <mergeCell ref="AE7:AF7"/>
    <mergeCell ref="E4:AH4"/>
    <mergeCell ref="A5:A6"/>
    <mergeCell ref="B5:B6"/>
    <mergeCell ref="C5:C6"/>
    <mergeCell ref="E5:F5"/>
    <mergeCell ref="G5:H5"/>
    <mergeCell ref="I5:J5"/>
    <mergeCell ref="K5:L5"/>
    <mergeCell ref="M5:N5"/>
    <mergeCell ref="O5:P5"/>
    <mergeCell ref="D5:D6"/>
    <mergeCell ref="AA5:AB5"/>
    <mergeCell ref="AG7:AH7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21:B21"/>
    <mergeCell ref="E21:AJ21"/>
    <mergeCell ref="AS5:AS6"/>
    <mergeCell ref="AT5:AT6"/>
    <mergeCell ref="AC5:AD5"/>
    <mergeCell ref="AE5:AF5"/>
    <mergeCell ref="AG5:AH5"/>
    <mergeCell ref="AI5:AI6"/>
    <mergeCell ref="AJ5:AJ6"/>
    <mergeCell ref="AL5:AL6"/>
    <mergeCell ref="Q5:R5"/>
    <mergeCell ref="S5:T5"/>
    <mergeCell ref="U5:V5"/>
    <mergeCell ref="W5:X5"/>
    <mergeCell ref="Y5:Z5"/>
    <mergeCell ref="E7:F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01 AL 15 ENE 2025</vt:lpstr>
      <vt:lpstr>Hoja1</vt:lpstr>
      <vt:lpstr>Hoja2</vt:lpstr>
      <vt:lpstr>Hoja3</vt:lpstr>
      <vt:lpstr>Hoja4</vt:lpstr>
      <vt:lpstr>Hoja5</vt:lpstr>
      <vt:lpstr>Hoja7</vt:lpstr>
      <vt:lpstr>Hoja8</vt:lpstr>
      <vt:lpstr>01 al 15 de mayo 2025</vt:lpstr>
      <vt:lpstr>Hoja10</vt:lpstr>
      <vt:lpstr>01 al 12 de junio 2025</vt:lpstr>
      <vt:lpstr>EXTRAS</vt:lpstr>
      <vt:lpstr>Hoja6</vt:lpstr>
      <vt:lpstr>EXTRAS!Área_de_impresión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Carlos Rodriguez</cp:lastModifiedBy>
  <cp:lastPrinted>2025-01-30T00:48:02Z</cp:lastPrinted>
  <dcterms:created xsi:type="dcterms:W3CDTF">2025-01-13T23:43:29Z</dcterms:created>
  <dcterms:modified xsi:type="dcterms:W3CDTF">2025-06-12T17:56:33Z</dcterms:modified>
</cp:coreProperties>
</file>