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4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BANCOMER!$J$4:$J$77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8" i="9" l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7" i="9"/>
  <c r="E6" i="9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" i="3" l="1"/>
  <c r="E6" i="3" s="1"/>
  <c r="E7" i="3" s="1"/>
  <c r="E8" i="3" s="1"/>
  <c r="E9" i="3" s="1"/>
  <c r="E10" i="3" s="1"/>
  <c r="E11" i="3" s="1"/>
  <c r="E12" i="3" s="1"/>
  <c r="E13" i="3" l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E119" i="9" l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8" i="3" l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I79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3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<sst xmlns="http://schemas.openxmlformats.org/spreadsheetml/2006/main" count="509" uniqueCount="308">
  <si>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</si>
  <si>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</si>
  <si>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</si>
  <si>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</si>
  <si>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</si>
  <si>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</si>
  <si>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</si>
  <si>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</si>
  <si>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</si>
  <si>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</si>
  <si>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</si>
  <si>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</si>
  <si>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</si>
  <si>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</si>
  <si>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</si>
  <si>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</si>
  <si>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</si>
  <si>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</si>
  <si>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</si>
  <si>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</si>
  <si>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</si>
  <si>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</si>
  <si>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</si>
  <si>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</si>
  <si>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</si>
  <si>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</si>
  <si>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</si>
  <si>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</si>
  <si>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</si>
  <si>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</si>
  <si>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</si>
  <si>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</si>
  <si>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</si>
  <si>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</si>
  <si>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</si>
  <si>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</si>
  <si>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</si>
  <si>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</si>
  <si>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</si>
  <si>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</si>
  <si>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CONSTRUCTORA INVERME X SA DE CV  Concepto del Pago: TRASPASO A CUENTA DE INVERMEX BAJIO</t>
  </si>
  <si>
    <t>BANCO BANCOMER</t>
  </si>
  <si>
    <t>LUIS CASTILLO</t>
  </si>
  <si>
    <t>MONSERRAT IBARRA</t>
  </si>
  <si>
    <t>SEPTIEMBRE</t>
  </si>
  <si>
    <t> INNOVAMED S DE RL DE CV</t>
  </si>
  <si>
    <t>SEPTIEMBRE 22</t>
  </si>
  <si>
    <t>Compra - Disposicion por POS en AUTOELECTRICA FIRO </t>
  </si>
  <si>
    <t>Compra - Disposicion por POS en TRACTO ACCS NORESTE</t>
  </si>
  <si>
    <t> INTEGRADORA DE INSUMOS DEL NORESTE S.A.  Concepto del Pago: Transferencia de INTEGRADORA DE INSUMOS</t>
  </si>
  <si>
    <t>KASE SOLUCIONES INTEGRALES   Concepto del Pago: F2063</t>
  </si>
  <si>
    <t>GARZA GUZMAN HECTOR  Concepto del Pago: F170</t>
  </si>
  <si>
    <t>GARZA GUZMAN HECTOR   Concepto del Pago: F166</t>
  </si>
  <si>
    <t>Ryder Capital S de R L de C V  Concepto del Pago: 33871</t>
  </si>
  <si>
    <t>GRUPO MAPUCHE SA DE CV  Concepto del Pago: F 4494 ART DE LIMPIEZA</t>
  </si>
  <si>
    <t>SERVICIOS AMBIENTALES INTERNACIONALES S  Concepto del Pago: fact 4288</t>
  </si>
  <si>
    <t>Cobro de comisión</t>
  </si>
  <si>
    <t>ARRENDADORA Y FACTOR BANORTE SA DE CV</t>
  </si>
  <si>
    <t> TRACTO PARTES LOS GEMELOS MTY  Concepto del Pago: LIQUIDACION DE FACTURA</t>
  </si>
  <si>
    <t>TRACTO PARTES LOS GEMELOS MTY   Concepto del Pago: F319</t>
  </si>
  <si>
    <t>LIVETT CONSTRUCCIONES Y SUM   Concepto del Pago: LIQUIDACION DE FACTURA</t>
  </si>
  <si>
    <t>GASOLINERA LAS PALMAS SA DE CV   Concepto del Pago: LIQUIDACION DE FACTURA</t>
  </si>
  <si>
    <t>DEPOSITO UNIVERSIDAD DE MONTERREY</t>
  </si>
  <si>
    <t>DEPOSITO ARTIGRAF</t>
  </si>
  <si>
    <t>F4549</t>
  </si>
  <si>
    <t>F4312</t>
  </si>
  <si>
    <t>F4494</t>
  </si>
  <si>
    <t>F4288</t>
  </si>
  <si>
    <t>URRECHA VALLES FELIPE EDUARDO  Concepto del Pago: NOMINA</t>
  </si>
  <si>
    <t>Compra - Disposicion por POS en BEST WESTERN PREMIER</t>
  </si>
  <si>
    <t>CARNES FINAS SAN JUA N SEND  TEF Recibido</t>
  </si>
  <si>
    <t>COMERCIALIZADORA DE MANGUERAS   Concepto del Pago: F323977</t>
  </si>
  <si>
    <t>SOSA MONTERO IGNACIO   Concepto del Pago: LIQUIDACION DE FACTURA</t>
  </si>
  <si>
    <t>CENTRAL DE MANGUERAS Y ACCESOR   Concepto del Pago: LIQUIDACION DE FACTURA</t>
  </si>
  <si>
    <t>FLORES SAN VICENTE KARINA  Concepto del Pago: PAGO</t>
  </si>
  <si>
    <t>DELFINA CANTU CANTU  Concepto del Pago: LIQUIDACION DE FACTURA</t>
  </si>
  <si>
    <t>TECNO MAIZ SA DE CV  Concepto del Pago: 665050000090542022001</t>
  </si>
  <si>
    <t>SERV GASOLINEROS DE MEXICO SA   Concepto del Pago: 59114</t>
  </si>
  <si>
    <t>LIVETT CONSTRUCCIONES Y SU  Concepto del Pago: LIQUIDACION DE FACTURA</t>
  </si>
  <si>
    <t>MINDLINK SA DE CV   Concepto del Pago: CONST INVERMEX</t>
  </si>
  <si>
    <t>PACCAR FINANCIAL MEXICO SA DE   Concepto del Pago: 3170740025</t>
  </si>
  <si>
    <t>Compra - Disposicion por POS en IZZI MTY ATM</t>
  </si>
  <si>
    <t>SERVICIOS AMBIENTALES INTERNACIONALES S  Concepto del Pago: PAGO SERV AMB INT</t>
  </si>
  <si>
    <t>ALBERTO,VIZCARRA/BARRAZA  Concepto del Pago: CAMION BOMBA ASPIRADORA</t>
  </si>
  <si>
    <t>Compra - Disposicion por POS en SERV AGUA DRENA MTY</t>
  </si>
  <si>
    <t>FABRICANTES DE EQUIP OS PARA REFRIGERACI  Concepto del Pago: 030580900008531080 BMERH2H</t>
  </si>
  <si>
    <t>PACCAR FINANCIAL MEXICO SA DE   Concepto del Pago: 3170740025</t>
  </si>
  <si>
    <t>VALVULAS DE CALIDAD DE MONTERREY SA DE C  Concepto del Pago: PAGO FACTURA INV4534</t>
  </si>
  <si>
    <t>Compra - Disposicion por POS en 5161020002592329 SEG INBURSA CE</t>
  </si>
  <si>
    <t>Compra - Disposicion por POS en 5161020002592329 VIVA AEROBUS CIB</t>
  </si>
  <si>
    <t>LIVETT CONSTRUCCIONES Y SUM  Concepto del Pago: LIQUIDACION DE FACTURA</t>
  </si>
  <si>
    <t>OES ENCLOSURES MANUFACTURING MEXIC  Concepto del Pago: 4483 TO 4581</t>
  </si>
  <si>
    <t>RED RECOLECTOR,SA DE CV   Concepto del Pago: CONSTRUCTORA INVERMEX SA DE CV Q02</t>
  </si>
  <si>
    <t>RED AMBIENTAL CIPRES S.A. DE C.V.   Concepto del Pago: CONSTRUCTORA INVERMEX SA DE CV Q02</t>
  </si>
  <si>
    <t>IMPORT EXPORT AIII SA DE CV   Concepto del Pago: F6400</t>
  </si>
  <si>
    <t>Compra - Disposicion por POS en RED WING SHOE</t>
  </si>
  <si>
    <t>Compra - Disposicion por POS en 5161020002057257 AEROMEXICO COM H2H 2</t>
  </si>
  <si>
    <t>GASOLINERA LAS PALMAS SA DE CV  Concepto del Pago: LIQUIDACION DE FACTURA</t>
  </si>
  <si>
    <t>SOSA MONTERO IGNACIO   Concepto del Pago: LIQUIDACION DE FACTURA</t>
  </si>
  <si>
    <t>Pago de Servicios  Tel.Celular-TELCEL</t>
  </si>
  <si>
    <t>AUTOELECTRICA FIRO SA DE CV  Concepto del Pago: COTIZ 15820</t>
  </si>
  <si>
    <t>Compra - Disposicion por POS en 5161020002057257 AEROMEXICO CALLCENTER</t>
  </si>
  <si>
    <t>GALVAN DOMINGO   Concepto del Pago: F3448</t>
  </si>
  <si>
    <t>RECICLAJES Y DESTILADOS MONTER   Concepto del Pago: F13636 F13637</t>
  </si>
  <si>
    <t>EFFEM MEXICO INC Y COMPA@IA S EN N  Concepto del Pago: 251200035223722</t>
  </si>
  <si>
    <t>VALVULAS DE CALIDAD DE MONTERREY SA DE C  Concepto del Pago: PAGO FACTURA INV4568</t>
  </si>
  <si>
    <t> ROSA ELVA MONTEMAYOR QUIROGA  Concepto del Pago: F34243</t>
  </si>
  <si>
    <t>TORRES ZUIGA ALMA DELIA  Concepto del Pago: F1493</t>
  </si>
  <si>
    <t>AGRONUTRIENTES DEL NORTE S.A. DE C.V.  Concepto del Pago: FACS 4335-4448-4523-4605</t>
  </si>
  <si>
    <t>OPERADORA DE RELLENOS SANITARI   Concepto del Pago: F10907</t>
  </si>
  <si>
    <t>RED RECOLECTOR,SA DE CV  Concepto del Pago: CONSTRUCTORA INVERMEX SA DE CV Q02</t>
  </si>
  <si>
    <t> LIVETT CONSTRUCCIONES Y SUM  Concepto del Pago: LIQUIDACION DE FACTURA</t>
  </si>
  <si>
    <t>GEMTRON DE MEXICO SA DE CV  Concepto del Pago: 1200101649</t>
  </si>
  <si>
    <t>BRIDGESTONE NEUMATICOS DE MONTERRE   Concepto del Pago: BRIDGESTONE NEUMATICOS DE MONTERREY SA D</t>
  </si>
  <si>
    <t> DICTAMEN STUDIO SA CV  Concepto del Pago: LIQUIDACION DE FACTURA</t>
  </si>
  <si>
    <t>NOTIVER SA DE CV  Concepto del Pago: LIQUIDACION DE FACTURA</t>
  </si>
  <si>
    <t>PRESAJET S A P I DE CV  Concepto del Pago: PRESAJET SAPI DE CV</t>
  </si>
  <si>
    <t>MARIA GUADALUPE CRUZ USCANGA   Concepto del Pago: PRESTAMO GENERAL</t>
  </si>
  <si>
    <t> NC CGL PROTEIN SERVICIOS S DE   Concepto del Pago: 2000001716.1781.2</t>
  </si>
  <si>
    <t>INNOVAMED S DE RL DE CV  Concepto del Pago: EXAMENES MEDICOS</t>
  </si>
  <si>
    <t> OPERADORA DE RELLENOS SANITARI  Concepto del Pago: F10896</t>
  </si>
  <si>
    <t>SERVIPROF DIGITAL S.A DE C.V.  Concepto del Pago: F2187</t>
  </si>
  <si>
    <t> JG FERRETERA SA DE CV  Concepto del Pago: F39904 F39905</t>
  </si>
  <si>
    <t>ROSA ELVA MONTEMAYOR QUIROGA  Concepto del Pago: F34154 F34190</t>
  </si>
  <si>
    <t>TORRES ZUIGA ALMA DELIA  Concepto del Pago: F1478</t>
  </si>
  <si>
    <t> VAZQUEZ VILLARREAL SAUL  Concepto del Pago: F315</t>
  </si>
  <si>
    <t> EMMANUEL CAZARES VIDAL  Concepto del Pago: F582</t>
  </si>
  <si>
    <t> SERVICIOS DE AGUA Y DRENAJE DE MONTERREY  Concepto del Pago: PAGO SADM FACT 3981</t>
  </si>
  <si>
    <t>SERV GASOLINEROS DE MEXICO SA  Concepto del Pago: 59114</t>
  </si>
  <si>
    <t>TERRA4 CONST. Y SUMINISTROS SA  Concepto del Pago: LIQUIDACION DE FACTURA</t>
  </si>
  <si>
    <t>Pago cuota obrero patronal   Pago SIPARE   REF. RPatronal:Y7815312108</t>
  </si>
  <si>
    <t>SECRETARIA DE FIANZAS Y TESORE   Concepto del Pago: 010000000000196502060936148201</t>
  </si>
  <si>
    <t>PROYECTOS ESTRUCTURALES HALCON  Concepto del Pago: F4539</t>
  </si>
  <si>
    <t>COM MEM E-PYM</t>
  </si>
  <si>
    <t>IVA COMISION</t>
  </si>
  <si>
    <t>CGO PAG NOM AP</t>
  </si>
  <si>
    <t>PAGO DE NOMINA</t>
  </si>
  <si>
    <t>DEP S B COBRO</t>
  </si>
  <si>
    <t>8205388 RFC AME860107KD9 0,000,001.71PAGO DE SERVICIOS ASPEL.COM</t>
  </si>
  <si>
    <t>AB TRANSF SPEI</t>
  </si>
  <si>
    <t>PAGO FACTURA INV4657 072580001310833197</t>
  </si>
  <si>
    <t>292/ CENTRO LLANTERO RAGA</t>
  </si>
  <si>
    <t>171/ INTERNACIONAL DE CONTENEDORES ASOCIADOS DE VERACRUZ</t>
  </si>
  <si>
    <t>DEPOSITO VIAKEM</t>
  </si>
  <si>
    <t>DEPOSITO KANDELIUM</t>
  </si>
  <si>
    <t>F4357</t>
  </si>
  <si>
    <t>DEPOSITO PINTURAS OSEL</t>
  </si>
  <si>
    <t>DEPOSITO CALII MARKET</t>
  </si>
  <si>
    <t>F4499</t>
  </si>
  <si>
    <t>YOLANDA DIAZ</t>
  </si>
  <si>
    <t>F4545</t>
  </si>
  <si>
    <t>DEPOSITO CARBOGRAF</t>
  </si>
  <si>
    <t>DEPOSITO L M TRANSPORTACIONES</t>
  </si>
  <si>
    <t>F4496</t>
  </si>
  <si>
    <t>F4393</t>
  </si>
  <si>
    <t>F4226</t>
  </si>
  <si>
    <t>F4269</t>
  </si>
  <si>
    <t>F4617</t>
  </si>
  <si>
    <t>INVERMEX</t>
  </si>
  <si>
    <t>PUE</t>
  </si>
  <si>
    <t>F4336</t>
  </si>
  <si>
    <t>F4534</t>
  </si>
  <si>
    <t>F4170-F4198</t>
  </si>
  <si>
    <t>F4419</t>
  </si>
  <si>
    <t>F4459</t>
  </si>
  <si>
    <t>F4130</t>
  </si>
  <si>
    <t>F4568</t>
  </si>
  <si>
    <t>F4335-F4448-F4523-F4605</t>
  </si>
  <si>
    <t>F4286-F4287</t>
  </si>
  <si>
    <t>F4460-F4461</t>
  </si>
  <si>
    <t>F4530</t>
  </si>
  <si>
    <t>F4263</t>
  </si>
  <si>
    <t>213/ GRAFTECH MEXICO</t>
  </si>
  <si>
    <t>F4208-F4209-F4227-F4229-F4245-F4246-F4247-F4250-F4252-F4283</t>
  </si>
  <si>
    <t>261/ CARGILL PROTEIN</t>
  </si>
  <si>
    <t>F4476-F4477</t>
  </si>
  <si>
    <t>F3981</t>
  </si>
  <si>
    <t>91/ AGUA Y DRENAJE</t>
  </si>
  <si>
    <t>VERACRUZ</t>
  </si>
  <si>
    <t>SARAI SOLIS</t>
  </si>
  <si>
    <t>F4402</t>
  </si>
  <si>
    <t>F4657</t>
  </si>
  <si>
    <t>F4405</t>
  </si>
  <si>
    <t>F4406</t>
  </si>
  <si>
    <t>F4264</t>
  </si>
  <si>
    <t>F4372-F4374</t>
  </si>
  <si>
    <t>F4607</t>
  </si>
  <si>
    <t>F4401</t>
  </si>
  <si>
    <t>F4450-F4451</t>
  </si>
  <si>
    <t>F4444-F4507-F4518-F4550</t>
  </si>
  <si>
    <t>DEPOSITO CHEQUE DESARROLLO DE ENGORDAS ESTABULADAS</t>
  </si>
  <si>
    <t>DEPOSITO CHEQUE OLEO ALIMENTOS</t>
  </si>
  <si>
    <t>F4526</t>
  </si>
  <si>
    <t>F4625</t>
  </si>
  <si>
    <t>Recibo # 372076003945</t>
  </si>
  <si>
    <t>ABASTECEDORA DE OFICINAS SA CV  Concepto del Pago: F7031905</t>
  </si>
  <si>
    <t>MEGA ALIMENTOS SA DE CV  TEF Recibido</t>
  </si>
  <si>
    <t>F4492</t>
  </si>
  <si>
    <t>F4483-F4484-F4491-F4500-F4501-F4506-F4508-F4519-F4520-F4528-F4532-F4533-F4539-F4540-F4547-F4548-F4558-F4567-F4580-F4581</t>
  </si>
  <si>
    <t>RECUPERACIONES IND AGUIRRE   Concepto del Pago: F91855</t>
  </si>
  <si>
    <t>JOSE LUIS GONZALEZ CORREA  Concepto del Pago: RENTA MENSUAL</t>
  </si>
  <si>
    <t>GEOEX SA DE CV  retiro lodo lampazos CONSTRUCTORA INVERMEX SA DE CV</t>
  </si>
  <si>
    <t>ETN TURISTAR LUJO SA DE CV  Concepto del Pago: SERVICIOS INTEGRADOS DE PASAJE Y DE TURI</t>
  </si>
  <si>
    <t>FABRICANTES DE EQUIPOS PARA REFRIGERACI  Concepto del Pago: 030580900008531080 BMERH2H</t>
  </si>
  <si>
    <t>THONA SEGUROS SA DE CV   Concepto del Pago: SEGURO DE VIDA</t>
  </si>
  <si>
    <t>TESOFE INGRESOS FEDERALES RECAUDADOS   Pago de impuestos RFC Pago Referenciado Folio: 8259006636 por BajioNet</t>
  </si>
  <si>
    <t>TESOFE INGRESOS FEDERALES RECAUDADOS  Pago de impuestos RFC Pago Referenciado Folio: 3940006169 por BajioNet</t>
  </si>
  <si>
    <t>INTEGRADORA DE INSUMOS DEL NORESTE S.A.  Concepto del Pago: Transferencia de INTEGRADORA DE INSUMOS</t>
  </si>
  <si>
    <t>PROCESADORA DE RESIDUOS VERACR   Concepto del Pago: MYO JUNIO JULIO</t>
  </si>
  <si>
    <t> ALEN DEL NORTE SA DE CV  Concepto del Pago: 0020024622CONSTRUCTORA INVERME</t>
  </si>
  <si>
    <t>Compra - Disposicion por POS en 5161020002057257 VIVA AEROBUS CIB</t>
  </si>
  <si>
    <t>BACHOCO SA DE CV  Concepto del Pago: 1500603776</t>
  </si>
  <si>
    <t>ONLINE CAREER CENTER MEXICO SA   Concepto del Pago: LIQUIDACION DE FACTURA</t>
  </si>
  <si>
    <t>DISPERSION EPO GRAFTECH MEXICO</t>
  </si>
  <si>
    <t>MEGA ALIMENTOS SA DE CV   TEF Recibido</t>
  </si>
  <si>
    <t>ZONE COMPRA S DE R L DE C V   Concepto del Pago: AUTOZONE DE MEXICO S DE RL DE CV</t>
  </si>
  <si>
    <t>Compra - Disposicion por POS en SERVIFACIL PARAISO EL</t>
  </si>
  <si>
    <t>Compra - Disposicion por POS en REST D AL RIO </t>
  </si>
  <si>
    <t> VALVULAS DE CALIDAD DE MONTERREY SA DE C  Concepto del Pago: PAGO FACTURAS 4493 4603</t>
  </si>
  <si>
    <t>OPERADORA DE RELLENOS SANITARI  Concepto del Pago: F10924</t>
  </si>
  <si>
    <t>JG FERRETERA SA DE CV   Concepto del Pago: F 3971 40266</t>
  </si>
  <si>
    <t>Ryder Capital S de R L de C V  Concepto del Pago: 36437</t>
  </si>
  <si>
    <t>RECICLAJES Y DESTILADOS MONTER  Concepto del Pago: F 13638 13639 13640 13641</t>
  </si>
  <si>
    <t>ROSA ELVA MONTEMAYOR QUIROGA   Concepto del Pago: F 34266 F 34332</t>
  </si>
  <si>
    <t>OES ENCLOSURES MANUFACTURING MEXIC  Concepto del Pago: 4592 TO 4362</t>
  </si>
  <si>
    <t>Compra - Disposicion por POS en HOLIDAY INN VHSA AEROP</t>
  </si>
  <si>
    <t>TECNO MAIZ SA DE CV  Concepto del Pago: 665050000096322022001</t>
  </si>
  <si>
    <t>CLUB DE FUTBOL MONTE RREY RAYADOS AC  Concepto del Pago: LIMPIEZA DE 3 TRAMPAS DE GRASA</t>
  </si>
  <si>
    <t> RECICLADORA INDUSTRI AL DE ACUMULADORES  Concepto del Pago: 1500003414</t>
  </si>
  <si>
    <t>VOPAK MEXICO SA DE CV  Concepto del Pago: PNUM2101262839 4464 4465 PNUM2</t>
  </si>
  <si>
    <t>DEPOSITO HERSMEX</t>
  </si>
  <si>
    <t>DEPOSITO CHEQUE RECICLAJE Y DESTILADOS DE MONTERREY</t>
  </si>
  <si>
    <t>F4679</t>
  </si>
  <si>
    <t>F4662-F4675</t>
  </si>
  <si>
    <t>F4503</t>
  </si>
  <si>
    <t>F4472</t>
  </si>
  <si>
    <t>F4554</t>
  </si>
  <si>
    <t>F4309</t>
  </si>
  <si>
    <t>JUAN CARLOS</t>
  </si>
  <si>
    <t>Compra - Disposicion por POS en HOTEL HAMPTON INN S</t>
  </si>
  <si>
    <t>Compra - Disposicion por POS en 5161020002057257 TAR AEROLINEAS</t>
  </si>
  <si>
    <t>GASOLINERA LAS PALMAS SA DE   Liquidacion de factura</t>
  </si>
  <si>
    <t>PROFESIONALIZA MIX SC   Concepto del Pago: F2028</t>
  </si>
  <si>
    <t>MAR MAR EFRAIN  Concepto del Pago: 1 DE 12</t>
  </si>
  <si>
    <t> EMMANUEL CAZARES VIDAL  Concepto del Pago: F 583 AGTO</t>
  </si>
  <si>
    <t>Compra - Disposicion por POS en EQ COM SELLOS CAPITAL</t>
  </si>
  <si>
    <t>Compra - Disposicion por POS en ARMANDO LOZANO PAULIN</t>
  </si>
  <si>
    <t>Compra - Disposicion por POS en SEG INDUSTRIAL REYNA</t>
  </si>
  <si>
    <t> SERV GASOLINEROS DE MEXICO SA   Concepto del Pago: 59114</t>
  </si>
  <si>
    <t>CENTRO LLANTERO RAGA SA DE CV   Concepto del Pago: F23347</t>
  </si>
  <si>
    <t>JEIMYS SA DE CV   Concepto del Pago: LIQUIDACION DE FACTURA</t>
  </si>
  <si>
    <t>TESOFE INGRESOS FEDERALES RECAUDADOS  Pago de impuestos RFC</t>
  </si>
  <si>
    <t>Compra - Disposicion por POS en CENTRAL MANGUERAS ACC</t>
  </si>
  <si>
    <t>Compra - Disposicion por POS en 5161020002592329 LA LATINO SEG ECOM</t>
  </si>
  <si>
    <t>GRAFTECH MEXICO SA DE CV  Concepto del Pago: GRAFTECH MEXICO SA DE CV Payment</t>
  </si>
  <si>
    <t>RAGASA INDUSTRIAS SA DE CV   Concepto del Pago: 164352</t>
  </si>
  <si>
    <t>VALVULAS DE CALIDAD DE MONTERREY SA DE C  Concepto del Pago: PAGO FACTURAS VACAMSA</t>
  </si>
  <si>
    <t>PROYECTOS ESTRUCTURALES HALCON  Concepto del Pago: F4741</t>
  </si>
  <si>
    <t>CONSTRUCTORA INVERMEX SA DE CV  Concepto del Pago: TRASPASO A BAJIO INVERMEX</t>
  </si>
  <si>
    <t>CLAUSETS EST SA DE CV  Concepto del Pago: LIQUIDACION DE FACTURA</t>
  </si>
  <si>
    <t>SOSA MONTERO IGNACIO  Concepto del Pago: LIQUIDACION DE FACT</t>
  </si>
  <si>
    <t>Compra - Disposicion por POS en MALDONADO PARTES Y S</t>
  </si>
  <si>
    <t>GUILLERMO GUTIERREZ AGUIRRE  Concepto del Pago: pago</t>
  </si>
  <si>
    <t>GALVAN DOMINGO  Concepto del Pago: F3860</t>
  </si>
  <si>
    <t xml:space="preserve">TESOFE INGRESOS FEDERALES RECAUDADOS  Pago de impuestos RFC </t>
  </si>
  <si>
    <t>SERV GASOLINEROS DE MEXICO SA   Concepto del Pago: 59114</t>
  </si>
  <si>
    <t> TERRA4 CONST. Y SUMINISTROS SA   Concepto del Pago: LIQUIDACION DE FACTURA</t>
  </si>
  <si>
    <t>GM FINANCIAL DE MEXICO SA DE CV  Retiro por domiciliacion</t>
  </si>
  <si>
    <t>F4020-F4594</t>
  </si>
  <si>
    <t>F4590</t>
  </si>
  <si>
    <t>F4623-F4624</t>
  </si>
  <si>
    <t>F4622-F4655</t>
  </si>
  <si>
    <t>F4675</t>
  </si>
  <si>
    <t> BALDEMAR GARCIA TRUJILLO    Concepto del Pago: F 553</t>
  </si>
  <si>
    <t>GASOLINERA LAS PALMAS SA DE CV  Concepto del Pago: LIQUIDACION DE FACTURA</t>
  </si>
  <si>
    <t>VW Leasing   Retiro por domiciliacion</t>
  </si>
  <si>
    <t>GALVAN DOMINGO  Concepto del Pago: F3670</t>
  </si>
  <si>
    <t>GALVAN DOMINGO  Concepto del Pago: F3751</t>
  </si>
  <si>
    <t>ABASTECEDORA DE OFICINAS SA CV  Concepto del Pago: 4065132</t>
  </si>
  <si>
    <t>OPERADORA DE RELLENOS SANITARI   Concepto del Pago: F10931 F 10940</t>
  </si>
  <si>
    <t>RUIZ ALBA JORGE  Concepto del Pago: F346</t>
  </si>
  <si>
    <t>JG FERRETERA SA DE CV   Concepto del Pago: F40114 F40124 F40153 F40357</t>
  </si>
  <si>
    <t>TORRES ZUIGA ALMA DELIA  Concepto del Pago: F1518</t>
  </si>
  <si>
    <t>SERVICIOS DE AGUA Y DRENAJE DE  Concepto del Pago: NIS 6059770</t>
  </si>
  <si>
    <t>JEIMYS SA DE CV  Concepto del Pago: LIQUIDACION DE FACTURA</t>
  </si>
  <si>
    <t>F4465</t>
  </si>
  <si>
    <t>TRASPASO A CUENTA DE INVERMEX</t>
  </si>
  <si>
    <t>COBRO AUTOMATICO RECIBO</t>
  </si>
  <si>
    <t xml:space="preserve"> PAGO DE NOMINA/IN</t>
  </si>
  <si>
    <t xml:space="preserve"> PAGO VIDA CREDITO PYME</t>
  </si>
  <si>
    <t>SERV BANCA INTERNET/SERV BCA INTERN</t>
  </si>
  <si>
    <t>SERV BANCA INTERNET/OPS SERV BCA IN</t>
  </si>
  <si>
    <t>IVA COM SERV BCA INTERNET/IVA COM SERV BC</t>
  </si>
  <si>
    <t>PAGO CUENTA DE TERCERO / PRESTAMO</t>
  </si>
  <si>
    <t>PAGO DE NOMINA/IN</t>
  </si>
  <si>
    <t>PAGO CUENTA DE TERCERO / PRESTAMO GRAL</t>
  </si>
  <si>
    <t>PAGO CUENTA DE TERCERO / PRUEBA DE NOMINA</t>
  </si>
  <si>
    <t>PAGO CUENTA DE TERCERO / LIQUIDACION DE FAC</t>
  </si>
  <si>
    <t>PAGO CUENTA DE TERCERO / PRESTAMO DE NOMINA</t>
  </si>
  <si>
    <t>PAGO CUENTA DE TERCERO / ANTICIPO</t>
  </si>
  <si>
    <t>PAGO CUENTA DE TERCERO /NOMINA 30 SEP</t>
  </si>
  <si>
    <t>F4696</t>
  </si>
  <si>
    <t>DEPOSITO AGRONUTRIENTES / FAC 4696</t>
  </si>
  <si>
    <t>PAGO TRAN SPEI</t>
  </si>
  <si>
    <t>TRASPASO A BAJIO INVERMEX REF 0000000</t>
  </si>
  <si>
    <t>CONSTRUCTORA INVERMEX 002580427000320056</t>
  </si>
  <si>
    <t>F4445-F4529</t>
  </si>
  <si>
    <t>228 / CALIDAD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</si>
</sst>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wrapText="1"/>
    </xf>
    <xf numFmtId="0" fontId="0" fillId="0" borderId="36" xfId="0" applyFont="1" applyFill="1" applyBorder="1" applyAlignment="1">
      <alignment horizontal="left" vertical="center" wrapText="1"/>
    </xf>
    <xf numFmtId="4" fontId="26" fillId="44" borderId="40" xfId="1" applyNumberFormat="1" applyFont="1" applyFill="1" applyBorder="1" applyAlignment="1">
      <alignment horizontal="right" vertical="center" wrapText="1"/>
    </xf>
    <xf numFmtId="0" fontId="0" fillId="45" borderId="36" xfId="0" applyFont="1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0" fillId="45" borderId="10" xfId="0" applyFont="1" applyFill="1" applyBorder="1" applyAlignment="1">
      <alignment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0" fillId="45" borderId="36" xfId="0" applyFill="1" applyBorder="1" applyAlignment="1">
      <alignment horizontal="left" vertical="center" wrapText="1"/>
    </xf>
    <xf numFmtId="0" fontId="0" fillId="46" borderId="36" xfId="0" applyFill="1" applyBorder="1" applyAlignment="1">
      <alignment horizontal="left" vertical="center" wrapText="1"/>
    </xf>
    <xf numFmtId="0" fontId="0" fillId="46" borderId="37" xfId="0" applyFill="1" applyBorder="1" applyAlignment="1">
      <alignment horizontal="center" vertical="center"/>
    </xf>
    <xf numFmtId="0" fontId="0" fillId="46" borderId="36" xfId="0" applyFont="1" applyFill="1" applyBorder="1" applyAlignment="1">
      <alignment horizontal="left" vertical="center" wrapText="1"/>
    </xf>
    <xf numFmtId="0" fontId="28" fillId="48" borderId="40" xfId="0" applyFont="1" applyFill="1" applyBorder="1" applyAlignment="1">
      <alignment horizontal="center" vertical="center" wrapText="1"/>
    </xf>
    <xf numFmtId="14" fontId="28" fillId="48" borderId="41" xfId="0" applyNumberFormat="1" applyFont="1" applyFill="1" applyBorder="1" applyAlignment="1">
      <alignment horizontal="center" vertical="center" wrapText="1"/>
    </xf>
    <xf numFmtId="0" fontId="0" fillId="47" borderId="36" xfId="0" applyFill="1" applyBorder="1" applyAlignment="1">
      <alignment horizontal="left" vertical="center" wrapText="1"/>
    </xf>
    <xf numFmtId="0" fontId="0" fillId="47" borderId="37" xfId="0" applyFill="1" applyBorder="1" applyAlignment="1">
      <alignment horizontal="center" vertical="center"/>
    </xf>
    <xf numFmtId="0" fontId="0" fillId="48" borderId="10" xfId="0" applyFont="1" applyFill="1" applyBorder="1" applyAlignment="1">
      <alignment vertical="center" wrapText="1"/>
    </xf>
    <xf numFmtId="16" fontId="16" fillId="48" borderId="11" xfId="0" applyNumberFormat="1" applyFont="1" applyFill="1" applyBorder="1" applyAlignment="1">
      <alignment horizontal="center" vertical="center"/>
    </xf>
    <xf numFmtId="0" fontId="0" fillId="33" borderId="36" xfId="0" applyFill="1" applyBorder="1" applyAlignment="1">
      <alignment horizontal="left" vertical="center" wrapText="1"/>
    </xf>
    <xf numFmtId="0" fontId="0" fillId="33" borderId="37" xfId="0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 wrapText="1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126" activePane="bottomLeft" state="frozenSplit"/>
      <selection pane="bottomLeft" activeCell="B142" sqref="B142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22" t="s">
        <v>34</v>
      </c>
      <c r="B1" s="222"/>
      <c r="C1" s="222"/>
      <c r="D1" s="222"/>
      <c r="E1" s="222"/>
      <c r="F1" s="222"/>
      <c r="G1" s="222"/>
      <c r="H1" s="222"/>
      <c r="I1" s="222"/>
    </row>
    <row r="2" spans="1:10" s="2" customFormat="1" x14ac:dyDescent="0.25">
      <c r="A2" s="223" t="s">
        <v>2</v>
      </c>
      <c r="B2" s="223"/>
      <c r="C2" s="223"/>
      <c r="D2" s="223"/>
      <c r="E2" s="223"/>
      <c r="F2" s="223"/>
      <c r="G2" s="223"/>
      <c r="H2" s="223"/>
      <c r="I2" s="223"/>
    </row>
    <row r="3" spans="1:10" s="2" customFormat="1" x14ac:dyDescent="0.25">
      <c r="A3" s="224" t="s">
        <v>44</v>
      </c>
      <c r="B3" s="224"/>
      <c r="C3" s="224"/>
      <c r="D3" s="224"/>
      <c r="E3" s="224"/>
      <c r="F3" s="224"/>
      <c r="G3" s="224"/>
      <c r="H3" s="224"/>
      <c r="I3" s="224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18829.95</v>
      </c>
      <c r="F5" s="94"/>
      <c r="G5" s="95"/>
      <c r="H5" s="96"/>
      <c r="I5" s="97"/>
      <c r="J5" s="98"/>
    </row>
    <row r="6" spans="1:10" x14ac:dyDescent="0.25">
      <c r="A6" s="111">
        <v>44805</v>
      </c>
      <c r="B6" s="102" t="s">
        <v>45</v>
      </c>
      <c r="C6" s="113">
        <v>4821.6000000000004</v>
      </c>
      <c r="D6" s="113">
        <v>0</v>
      </c>
      <c r="E6" s="112">
        <f>E5-C6+D6</f>
        <v>14008.35</v>
      </c>
      <c r="F6" s="114"/>
      <c r="G6" s="115"/>
      <c r="H6" s="116"/>
      <c r="I6" s="116"/>
      <c r="J6" s="163"/>
    </row>
    <row r="7" spans="1:10" x14ac:dyDescent="0.25">
      <c r="A7" s="111">
        <v>44805</v>
      </c>
      <c r="B7" s="102" t="s">
        <v>47</v>
      </c>
      <c r="C7" s="113">
        <v>4345.88</v>
      </c>
      <c r="D7" s="113">
        <v>0</v>
      </c>
      <c r="E7" s="100">
        <f t="shared" ref="E7:E33" si="0">E6-C7+D7</f>
        <v>9662.4700000000012</v>
      </c>
      <c r="F7" s="114"/>
      <c r="G7" s="115"/>
      <c r="H7" s="116"/>
      <c r="I7" s="116"/>
      <c r="J7" s="163"/>
    </row>
    <row r="8" spans="1:10" x14ac:dyDescent="0.25">
      <c r="A8" s="111">
        <v>44805</v>
      </c>
      <c r="B8" s="102" t="s">
        <v>48</v>
      </c>
      <c r="C8" s="113">
        <v>904.8</v>
      </c>
      <c r="D8" s="113">
        <v>0</v>
      </c>
      <c r="E8" s="112">
        <f t="shared" si="0"/>
        <v>8757.6700000000019</v>
      </c>
      <c r="F8" s="114"/>
      <c r="G8" s="115"/>
      <c r="H8" s="116"/>
      <c r="I8" s="116"/>
      <c r="J8" s="163"/>
    </row>
    <row r="9" spans="1:10" ht="30" x14ac:dyDescent="0.25">
      <c r="A9" s="111">
        <v>44805</v>
      </c>
      <c r="B9" s="203" t="s">
        <v>49</v>
      </c>
      <c r="C9" s="113">
        <v>0</v>
      </c>
      <c r="D9" s="194">
        <v>3775.8</v>
      </c>
      <c r="E9" s="100">
        <f t="shared" si="0"/>
        <v>12533.470000000001</v>
      </c>
      <c r="F9" s="114">
        <v>52</v>
      </c>
      <c r="G9" s="115">
        <v>44807</v>
      </c>
      <c r="H9" s="116">
        <v>2051</v>
      </c>
      <c r="I9" s="116" t="s">
        <v>64</v>
      </c>
      <c r="J9" s="204" t="s">
        <v>43</v>
      </c>
    </row>
    <row r="10" spans="1:10" ht="30" x14ac:dyDescent="0.25">
      <c r="A10" s="111">
        <v>44806</v>
      </c>
      <c r="B10" s="102" t="s">
        <v>40</v>
      </c>
      <c r="C10" s="113">
        <v>0</v>
      </c>
      <c r="D10" s="113">
        <v>100000</v>
      </c>
      <c r="E10" s="112">
        <f t="shared" si="0"/>
        <v>112533.47</v>
      </c>
      <c r="F10" s="114"/>
      <c r="G10" s="115"/>
      <c r="H10" s="116"/>
      <c r="I10" s="116"/>
      <c r="J10" s="163"/>
    </row>
    <row r="11" spans="1:10" x14ac:dyDescent="0.25">
      <c r="A11" s="111">
        <v>44806</v>
      </c>
      <c r="B11" s="102" t="s">
        <v>50</v>
      </c>
      <c r="C11" s="113">
        <v>27095.35</v>
      </c>
      <c r="D11" s="113">
        <v>0</v>
      </c>
      <c r="E11" s="100">
        <f t="shared" si="0"/>
        <v>85438.12</v>
      </c>
      <c r="F11" s="114"/>
      <c r="G11" s="115"/>
      <c r="H11" s="116"/>
      <c r="I11" s="116"/>
      <c r="J11" s="163"/>
    </row>
    <row r="12" spans="1:10" x14ac:dyDescent="0.25">
      <c r="A12" s="111">
        <v>44806</v>
      </c>
      <c r="B12" s="102" t="s">
        <v>51</v>
      </c>
      <c r="C12" s="113">
        <v>17400</v>
      </c>
      <c r="D12" s="113">
        <v>0</v>
      </c>
      <c r="E12" s="112">
        <f t="shared" si="0"/>
        <v>68038.12</v>
      </c>
      <c r="F12" s="114"/>
      <c r="G12" s="115"/>
      <c r="H12" s="116"/>
      <c r="I12" s="116"/>
      <c r="J12" s="163"/>
    </row>
    <row r="13" spans="1:10" x14ac:dyDescent="0.25">
      <c r="A13" s="111">
        <v>44806</v>
      </c>
      <c r="B13" s="102" t="s">
        <v>52</v>
      </c>
      <c r="C13" s="113">
        <v>40600</v>
      </c>
      <c r="D13" s="113">
        <v>0</v>
      </c>
      <c r="E13" s="100">
        <f t="shared" si="0"/>
        <v>27438.119999999995</v>
      </c>
      <c r="F13" s="114"/>
      <c r="G13" s="115"/>
      <c r="H13" s="116"/>
      <c r="I13" s="103"/>
      <c r="J13" s="163"/>
    </row>
    <row r="14" spans="1:10" x14ac:dyDescent="0.25">
      <c r="A14" s="111">
        <v>44806</v>
      </c>
      <c r="B14" s="207" t="s">
        <v>53</v>
      </c>
      <c r="C14" s="113">
        <v>0</v>
      </c>
      <c r="D14" s="194">
        <v>45240</v>
      </c>
      <c r="E14" s="112">
        <f t="shared" si="0"/>
        <v>72678.12</v>
      </c>
      <c r="F14" s="114">
        <v>88</v>
      </c>
      <c r="G14" s="115">
        <v>44807</v>
      </c>
      <c r="H14" s="116">
        <v>2052</v>
      </c>
      <c r="I14" s="116" t="s">
        <v>65</v>
      </c>
      <c r="J14" s="204" t="s">
        <v>43</v>
      </c>
    </row>
    <row r="15" spans="1:10" x14ac:dyDescent="0.25">
      <c r="A15" s="111">
        <v>44806</v>
      </c>
      <c r="B15" s="207" t="s">
        <v>54</v>
      </c>
      <c r="C15" s="113">
        <v>0</v>
      </c>
      <c r="D15" s="194">
        <v>15312</v>
      </c>
      <c r="E15" s="100">
        <f t="shared" si="0"/>
        <v>87990.12</v>
      </c>
      <c r="F15" s="114">
        <v>44</v>
      </c>
      <c r="G15" s="115">
        <v>44807</v>
      </c>
      <c r="H15" s="116">
        <v>2053</v>
      </c>
      <c r="I15" s="116" t="s">
        <v>66</v>
      </c>
      <c r="J15" s="204" t="s">
        <v>43</v>
      </c>
    </row>
    <row r="16" spans="1:10" x14ac:dyDescent="0.25">
      <c r="A16" s="111">
        <v>44806</v>
      </c>
      <c r="B16" s="208" t="s">
        <v>55</v>
      </c>
      <c r="C16" s="113">
        <v>0</v>
      </c>
      <c r="D16" s="194">
        <v>16356</v>
      </c>
      <c r="E16" s="112">
        <f t="shared" si="0"/>
        <v>104346.12</v>
      </c>
      <c r="F16" s="114">
        <v>307</v>
      </c>
      <c r="G16" s="115">
        <v>44807</v>
      </c>
      <c r="H16" s="116">
        <v>2054</v>
      </c>
      <c r="I16" s="116" t="s">
        <v>67</v>
      </c>
      <c r="J16" s="209" t="s">
        <v>42</v>
      </c>
    </row>
    <row r="17" spans="1:10" x14ac:dyDescent="0.25">
      <c r="A17" s="111">
        <v>44806</v>
      </c>
      <c r="B17" s="102" t="s">
        <v>56</v>
      </c>
      <c r="C17" s="113">
        <v>174</v>
      </c>
      <c r="D17" s="113">
        <v>0</v>
      </c>
      <c r="E17" s="100">
        <f t="shared" si="0"/>
        <v>104172.12</v>
      </c>
      <c r="F17" s="114"/>
      <c r="G17" s="115"/>
      <c r="H17" s="116"/>
      <c r="I17" s="116"/>
      <c r="J17" s="163"/>
    </row>
    <row r="18" spans="1:10" x14ac:dyDescent="0.25">
      <c r="A18" s="111">
        <v>44807</v>
      </c>
      <c r="B18" s="201" t="s">
        <v>68</v>
      </c>
      <c r="C18" s="113">
        <v>1801.8</v>
      </c>
      <c r="D18" s="113">
        <v>0</v>
      </c>
      <c r="E18" s="112">
        <f t="shared" si="0"/>
        <v>102370.31999999999</v>
      </c>
      <c r="F18" s="114"/>
      <c r="G18" s="115"/>
      <c r="H18" s="116"/>
      <c r="I18" s="116"/>
      <c r="J18" s="163"/>
    </row>
    <row r="19" spans="1:10" x14ac:dyDescent="0.25">
      <c r="A19" s="111">
        <v>44807</v>
      </c>
      <c r="B19" s="102" t="s">
        <v>69</v>
      </c>
      <c r="C19" s="113">
        <v>4671.51</v>
      </c>
      <c r="D19" s="113">
        <v>0</v>
      </c>
      <c r="E19" s="100">
        <f t="shared" si="0"/>
        <v>97698.81</v>
      </c>
      <c r="F19" s="114"/>
      <c r="G19" s="115"/>
      <c r="H19" s="116"/>
      <c r="I19" s="116"/>
      <c r="J19" s="163"/>
    </row>
    <row r="20" spans="1:10" x14ac:dyDescent="0.25">
      <c r="A20" s="111">
        <v>44809</v>
      </c>
      <c r="B20" s="207" t="s">
        <v>70</v>
      </c>
      <c r="C20" s="113">
        <v>0</v>
      </c>
      <c r="D20" s="194">
        <v>14848</v>
      </c>
      <c r="E20" s="112">
        <f t="shared" si="0"/>
        <v>112546.81</v>
      </c>
      <c r="F20" s="114">
        <v>313</v>
      </c>
      <c r="G20" s="115">
        <v>44809</v>
      </c>
      <c r="H20" s="116">
        <v>2055</v>
      </c>
      <c r="I20" s="116" t="s">
        <v>153</v>
      </c>
      <c r="J20" s="204" t="s">
        <v>43</v>
      </c>
    </row>
    <row r="21" spans="1:10" x14ac:dyDescent="0.25">
      <c r="A21" s="111">
        <v>44809</v>
      </c>
      <c r="B21" s="102" t="s">
        <v>71</v>
      </c>
      <c r="C21" s="113">
        <v>5546.64</v>
      </c>
      <c r="D21" s="113">
        <v>0</v>
      </c>
      <c r="E21" s="100">
        <f t="shared" si="0"/>
        <v>107000.17</v>
      </c>
      <c r="F21" s="114"/>
      <c r="G21" s="115"/>
      <c r="H21" s="116"/>
      <c r="I21" s="116"/>
      <c r="J21" s="163"/>
    </row>
    <row r="22" spans="1:10" x14ac:dyDescent="0.25">
      <c r="A22" s="111">
        <v>44809</v>
      </c>
      <c r="B22" s="102" t="s">
        <v>72</v>
      </c>
      <c r="C22" s="113">
        <v>2900</v>
      </c>
      <c r="D22" s="113">
        <v>0</v>
      </c>
      <c r="E22" s="112">
        <f t="shared" si="0"/>
        <v>104100.17</v>
      </c>
      <c r="F22" s="114"/>
      <c r="G22" s="115"/>
      <c r="H22" s="116"/>
      <c r="I22" s="116"/>
      <c r="J22" s="163"/>
    </row>
    <row r="23" spans="1:10" x14ac:dyDescent="0.25">
      <c r="A23" s="111">
        <v>44809</v>
      </c>
      <c r="B23" s="102" t="s">
        <v>73</v>
      </c>
      <c r="C23" s="113">
        <v>3139.66</v>
      </c>
      <c r="D23" s="113">
        <v>0</v>
      </c>
      <c r="E23" s="100">
        <f t="shared" si="0"/>
        <v>100960.51</v>
      </c>
      <c r="F23" s="114"/>
      <c r="G23" s="115"/>
      <c r="H23" s="116"/>
      <c r="I23" s="116"/>
      <c r="J23" s="163"/>
    </row>
    <row r="24" spans="1:10" x14ac:dyDescent="0.25">
      <c r="A24" s="111">
        <v>44809</v>
      </c>
      <c r="B24" s="201" t="s">
        <v>74</v>
      </c>
      <c r="C24" s="113">
        <v>6700</v>
      </c>
      <c r="D24" s="113">
        <v>0</v>
      </c>
      <c r="E24" s="112">
        <f t="shared" si="0"/>
        <v>94260.51</v>
      </c>
      <c r="F24" s="114"/>
      <c r="G24" s="115"/>
      <c r="H24" s="116"/>
      <c r="I24" s="116"/>
      <c r="J24" s="163"/>
    </row>
    <row r="25" spans="1:10" x14ac:dyDescent="0.25">
      <c r="A25" s="111">
        <v>44809</v>
      </c>
      <c r="B25" s="201" t="s">
        <v>75</v>
      </c>
      <c r="C25" s="113">
        <v>8700</v>
      </c>
      <c r="D25" s="113">
        <v>0</v>
      </c>
      <c r="E25" s="100">
        <f t="shared" si="0"/>
        <v>85560.51</v>
      </c>
      <c r="F25" s="114"/>
      <c r="G25" s="115"/>
      <c r="H25" s="116"/>
      <c r="I25" s="116"/>
      <c r="J25" s="163"/>
    </row>
    <row r="26" spans="1:10" x14ac:dyDescent="0.25">
      <c r="A26" s="111">
        <v>44809</v>
      </c>
      <c r="B26" s="203" t="s">
        <v>76</v>
      </c>
      <c r="C26" s="113">
        <v>0</v>
      </c>
      <c r="D26" s="194">
        <v>77952</v>
      </c>
      <c r="E26" s="112">
        <f>E25-C26+D26</f>
        <v>163512.51</v>
      </c>
      <c r="F26" s="114">
        <v>139</v>
      </c>
      <c r="G26" s="115">
        <v>44809</v>
      </c>
      <c r="H26" s="116">
        <v>2059</v>
      </c>
      <c r="I26" s="103" t="s">
        <v>154</v>
      </c>
      <c r="J26" s="204" t="s">
        <v>43</v>
      </c>
    </row>
    <row r="27" spans="1:10" s="117" customFormat="1" x14ac:dyDescent="0.25">
      <c r="A27" s="111">
        <v>44809</v>
      </c>
      <c r="B27" s="102" t="s">
        <v>77</v>
      </c>
      <c r="C27" s="113">
        <v>50000</v>
      </c>
      <c r="D27" s="113">
        <v>0</v>
      </c>
      <c r="E27" s="100">
        <f>E26-C27+D27</f>
        <v>113512.51000000001</v>
      </c>
      <c r="F27" s="114"/>
      <c r="G27" s="115"/>
      <c r="H27" s="116"/>
      <c r="I27" s="116"/>
      <c r="J27" s="163"/>
    </row>
    <row r="28" spans="1:10" s="117" customFormat="1" x14ac:dyDescent="0.25">
      <c r="A28" s="111">
        <v>44809</v>
      </c>
      <c r="B28" s="102" t="s">
        <v>78</v>
      </c>
      <c r="C28" s="113">
        <v>21000</v>
      </c>
      <c r="D28" s="113">
        <v>0</v>
      </c>
      <c r="E28" s="100">
        <f>E27-C28+D28</f>
        <v>92512.510000000009</v>
      </c>
      <c r="F28" s="114"/>
      <c r="G28" s="115"/>
      <c r="H28" s="116"/>
      <c r="I28" s="116"/>
      <c r="J28" s="163"/>
    </row>
    <row r="29" spans="1:10" x14ac:dyDescent="0.25">
      <c r="A29" s="111">
        <v>44810</v>
      </c>
      <c r="B29" s="201" t="s">
        <v>79</v>
      </c>
      <c r="C29" s="113">
        <v>3480</v>
      </c>
      <c r="D29" s="113">
        <v>0</v>
      </c>
      <c r="E29" s="112">
        <f t="shared" si="0"/>
        <v>89032.510000000009</v>
      </c>
      <c r="F29" s="114"/>
      <c r="G29" s="115"/>
      <c r="H29" s="116"/>
      <c r="I29" s="116"/>
      <c r="J29" s="163"/>
    </row>
    <row r="30" spans="1:10" x14ac:dyDescent="0.25">
      <c r="A30" s="111">
        <v>44810</v>
      </c>
      <c r="B30" s="201" t="s">
        <v>80</v>
      </c>
      <c r="C30" s="113">
        <v>13935.07</v>
      </c>
      <c r="D30" s="113">
        <v>0</v>
      </c>
      <c r="E30" s="100">
        <f t="shared" si="0"/>
        <v>75097.440000000002</v>
      </c>
      <c r="F30" s="114"/>
      <c r="G30" s="115"/>
      <c r="H30" s="116"/>
      <c r="I30" s="103"/>
      <c r="J30" s="163"/>
    </row>
    <row r="31" spans="1:10" x14ac:dyDescent="0.25">
      <c r="A31" s="111">
        <v>44811</v>
      </c>
      <c r="B31" s="102" t="s">
        <v>81</v>
      </c>
      <c r="C31" s="113">
        <v>810</v>
      </c>
      <c r="D31" s="113">
        <v>0</v>
      </c>
      <c r="E31" s="112">
        <f t="shared" si="0"/>
        <v>74287.44</v>
      </c>
      <c r="F31" s="114"/>
      <c r="G31" s="115"/>
      <c r="H31" s="116"/>
      <c r="I31" s="116"/>
      <c r="J31" s="163"/>
    </row>
    <row r="32" spans="1:10" x14ac:dyDescent="0.25">
      <c r="A32" s="111">
        <v>44811</v>
      </c>
      <c r="B32" s="208" t="s">
        <v>82</v>
      </c>
      <c r="C32" s="113">
        <v>0</v>
      </c>
      <c r="D32" s="194">
        <v>36540</v>
      </c>
      <c r="E32" s="100">
        <f t="shared" si="0"/>
        <v>110827.44</v>
      </c>
      <c r="F32" s="114">
        <v>307</v>
      </c>
      <c r="G32" s="115">
        <v>44811</v>
      </c>
      <c r="H32" s="116">
        <v>2060</v>
      </c>
      <c r="I32" s="116" t="s">
        <v>155</v>
      </c>
      <c r="J32" s="209" t="s">
        <v>42</v>
      </c>
    </row>
    <row r="33" spans="1:10" x14ac:dyDescent="0.25">
      <c r="A33" s="111">
        <v>44811</v>
      </c>
      <c r="B33" s="208" t="s">
        <v>82</v>
      </c>
      <c r="C33" s="113">
        <v>0</v>
      </c>
      <c r="D33" s="194">
        <v>6264</v>
      </c>
      <c r="E33" s="112">
        <f t="shared" si="0"/>
        <v>117091.44</v>
      </c>
      <c r="F33" s="114">
        <v>307</v>
      </c>
      <c r="G33" s="115">
        <v>44811</v>
      </c>
      <c r="H33" s="116">
        <v>2061</v>
      </c>
      <c r="I33" s="116" t="s">
        <v>156</v>
      </c>
      <c r="J33" s="209" t="s">
        <v>42</v>
      </c>
    </row>
    <row r="34" spans="1:10" x14ac:dyDescent="0.25">
      <c r="A34" s="111">
        <v>44811</v>
      </c>
      <c r="B34" s="201" t="s">
        <v>77</v>
      </c>
      <c r="C34" s="113">
        <v>35416.61</v>
      </c>
      <c r="D34" s="113">
        <v>0</v>
      </c>
      <c r="E34" s="100">
        <f t="shared" ref="E34:E97" si="1">E33-C34+D34</f>
        <v>81674.83</v>
      </c>
      <c r="F34" s="114"/>
      <c r="G34" s="115"/>
      <c r="H34" s="116"/>
      <c r="I34" s="103"/>
      <c r="J34" s="163"/>
    </row>
    <row r="35" spans="1:10" x14ac:dyDescent="0.25">
      <c r="A35" s="111">
        <v>44811</v>
      </c>
      <c r="B35" s="102" t="s">
        <v>83</v>
      </c>
      <c r="C35" s="113">
        <v>0</v>
      </c>
      <c r="D35" s="194">
        <v>116000</v>
      </c>
      <c r="E35" s="112">
        <f t="shared" si="1"/>
        <v>197674.83000000002</v>
      </c>
      <c r="F35" s="114">
        <v>322</v>
      </c>
      <c r="G35" s="115">
        <v>44811</v>
      </c>
      <c r="H35" s="116" t="s">
        <v>159</v>
      </c>
      <c r="I35" s="116" t="s">
        <v>157</v>
      </c>
      <c r="J35" s="163" t="s">
        <v>158</v>
      </c>
    </row>
    <row r="36" spans="1:10" x14ac:dyDescent="0.25">
      <c r="A36" s="111">
        <v>44812</v>
      </c>
      <c r="B36" s="102" t="s">
        <v>84</v>
      </c>
      <c r="C36" s="113">
        <v>9611.76</v>
      </c>
      <c r="D36" s="113">
        <v>0</v>
      </c>
      <c r="E36" s="100">
        <f t="shared" si="1"/>
        <v>188063.07</v>
      </c>
      <c r="F36" s="114"/>
      <c r="G36" s="115"/>
      <c r="H36" s="116"/>
      <c r="I36" s="103"/>
      <c r="J36" s="163"/>
    </row>
    <row r="37" spans="1:10" ht="30" x14ac:dyDescent="0.25">
      <c r="A37" s="111">
        <v>44812</v>
      </c>
      <c r="B37" s="208" t="s">
        <v>85</v>
      </c>
      <c r="C37" s="113">
        <v>0</v>
      </c>
      <c r="D37" s="194">
        <v>55680</v>
      </c>
      <c r="E37" s="112">
        <f t="shared" si="1"/>
        <v>243743.07</v>
      </c>
      <c r="F37" s="114">
        <v>299</v>
      </c>
      <c r="G37" s="115">
        <v>44812</v>
      </c>
      <c r="H37" s="116">
        <v>2064</v>
      </c>
      <c r="I37" s="116" t="s">
        <v>160</v>
      </c>
      <c r="J37" s="209" t="s">
        <v>42</v>
      </c>
    </row>
    <row r="38" spans="1:10" x14ac:dyDescent="0.25">
      <c r="A38" s="111">
        <v>44812</v>
      </c>
      <c r="B38" s="102" t="s">
        <v>86</v>
      </c>
      <c r="C38" s="113">
        <v>92015.360000000001</v>
      </c>
      <c r="D38" s="113">
        <v>0</v>
      </c>
      <c r="E38" s="100">
        <f t="shared" si="1"/>
        <v>151727.71000000002</v>
      </c>
      <c r="F38" s="114"/>
      <c r="G38" s="115"/>
      <c r="H38" s="116"/>
      <c r="I38" s="116"/>
      <c r="J38" s="163"/>
    </row>
    <row r="39" spans="1:10" ht="30" x14ac:dyDescent="0.25">
      <c r="A39" s="111">
        <v>44813</v>
      </c>
      <c r="B39" s="207" t="s">
        <v>87</v>
      </c>
      <c r="C39" s="113">
        <v>0</v>
      </c>
      <c r="D39" s="194">
        <v>3471.3</v>
      </c>
      <c r="E39" s="112">
        <f t="shared" si="1"/>
        <v>155199.01</v>
      </c>
      <c r="F39" s="114">
        <v>103</v>
      </c>
      <c r="G39" s="115">
        <v>44813</v>
      </c>
      <c r="H39" s="116">
        <v>2065</v>
      </c>
      <c r="I39" s="116" t="s">
        <v>161</v>
      </c>
      <c r="J39" s="204" t="s">
        <v>43</v>
      </c>
    </row>
    <row r="40" spans="1:10" x14ac:dyDescent="0.25">
      <c r="A40" s="111">
        <v>44813</v>
      </c>
      <c r="B40" s="102" t="s">
        <v>88</v>
      </c>
      <c r="C40" s="113">
        <v>5710.7</v>
      </c>
      <c r="D40" s="113">
        <v>0</v>
      </c>
      <c r="E40" s="100">
        <f t="shared" si="1"/>
        <v>149488.31</v>
      </c>
      <c r="F40" s="114"/>
      <c r="G40" s="115"/>
      <c r="H40" s="116"/>
      <c r="I40" s="103"/>
      <c r="J40" s="163"/>
    </row>
    <row r="41" spans="1:10" x14ac:dyDescent="0.25">
      <c r="A41" s="111">
        <v>44813</v>
      </c>
      <c r="B41" s="102" t="s">
        <v>89</v>
      </c>
      <c r="C41" s="113">
        <v>1743.18</v>
      </c>
      <c r="D41" s="113">
        <v>0</v>
      </c>
      <c r="E41" s="112">
        <f t="shared" si="1"/>
        <v>147745.13</v>
      </c>
      <c r="F41" s="114"/>
      <c r="G41" s="115"/>
      <c r="H41" s="116"/>
      <c r="I41" s="103"/>
      <c r="J41" s="163"/>
    </row>
    <row r="42" spans="1:10" x14ac:dyDescent="0.25">
      <c r="A42" s="111">
        <v>44813</v>
      </c>
      <c r="B42" s="102" t="s">
        <v>88</v>
      </c>
      <c r="C42" s="113">
        <v>3481.68</v>
      </c>
      <c r="D42" s="113">
        <v>0</v>
      </c>
      <c r="E42" s="100">
        <f t="shared" si="1"/>
        <v>144263.45000000001</v>
      </c>
      <c r="F42" s="114"/>
      <c r="G42" s="115"/>
      <c r="H42" s="116"/>
      <c r="I42" s="103"/>
      <c r="J42" s="163"/>
    </row>
    <row r="43" spans="1:10" x14ac:dyDescent="0.25">
      <c r="A43" s="111">
        <v>44813</v>
      </c>
      <c r="B43" s="102" t="s">
        <v>88</v>
      </c>
      <c r="C43" s="113">
        <v>7528.49</v>
      </c>
      <c r="D43" s="113">
        <v>0</v>
      </c>
      <c r="E43" s="112">
        <f t="shared" si="1"/>
        <v>136734.96000000002</v>
      </c>
      <c r="F43" s="114"/>
      <c r="G43" s="115"/>
      <c r="H43" s="116"/>
      <c r="I43" s="103"/>
      <c r="J43" s="163"/>
    </row>
    <row r="44" spans="1:10" x14ac:dyDescent="0.25">
      <c r="A44" s="111">
        <v>44813</v>
      </c>
      <c r="B44" s="102" t="s">
        <v>90</v>
      </c>
      <c r="C44" s="113">
        <v>58000</v>
      </c>
      <c r="D44" s="113">
        <v>0</v>
      </c>
      <c r="E44" s="100">
        <f t="shared" si="1"/>
        <v>78734.960000000021</v>
      </c>
      <c r="F44" s="114"/>
      <c r="G44" s="115"/>
      <c r="H44" s="116"/>
      <c r="I44" s="103"/>
      <c r="J44" s="163"/>
    </row>
    <row r="45" spans="1:10" ht="105" x14ac:dyDescent="0.25">
      <c r="A45" s="111">
        <v>44813</v>
      </c>
      <c r="B45" s="203" t="s">
        <v>91</v>
      </c>
      <c r="C45" s="113">
        <v>0</v>
      </c>
      <c r="D45" s="194">
        <v>77952</v>
      </c>
      <c r="E45" s="112">
        <f t="shared" si="1"/>
        <v>156686.96000000002</v>
      </c>
      <c r="F45" s="114">
        <v>64</v>
      </c>
      <c r="G45" s="115">
        <v>44813</v>
      </c>
      <c r="H45" s="116">
        <v>2074</v>
      </c>
      <c r="I45" s="103" t="s">
        <v>198</v>
      </c>
      <c r="J45" s="204" t="s">
        <v>43</v>
      </c>
    </row>
    <row r="46" spans="1:10" ht="30" x14ac:dyDescent="0.25">
      <c r="A46" s="111">
        <v>44813</v>
      </c>
      <c r="B46" s="207" t="s">
        <v>92</v>
      </c>
      <c r="C46" s="113">
        <v>0</v>
      </c>
      <c r="D46" s="194">
        <v>88160</v>
      </c>
      <c r="E46" s="100">
        <f>E45-C46+D46</f>
        <v>244846.96000000002</v>
      </c>
      <c r="F46" s="114">
        <v>85</v>
      </c>
      <c r="G46" s="115">
        <v>44813</v>
      </c>
      <c r="H46" s="116">
        <v>2075</v>
      </c>
      <c r="I46" s="103" t="s">
        <v>162</v>
      </c>
      <c r="J46" s="204" t="s">
        <v>43</v>
      </c>
    </row>
    <row r="47" spans="1:10" ht="30" x14ac:dyDescent="0.25">
      <c r="A47" s="111">
        <v>44813</v>
      </c>
      <c r="B47" s="207" t="s">
        <v>93</v>
      </c>
      <c r="C47" s="113">
        <v>0</v>
      </c>
      <c r="D47" s="194">
        <v>3480</v>
      </c>
      <c r="E47" s="112">
        <f t="shared" si="1"/>
        <v>248326.96000000002</v>
      </c>
      <c r="F47" s="114">
        <v>126</v>
      </c>
      <c r="G47" s="115">
        <v>44813</v>
      </c>
      <c r="H47" s="116">
        <v>2076</v>
      </c>
      <c r="I47" s="103" t="s">
        <v>163</v>
      </c>
      <c r="J47" s="204" t="s">
        <v>43</v>
      </c>
    </row>
    <row r="48" spans="1:10" x14ac:dyDescent="0.25">
      <c r="A48" s="111">
        <v>44813</v>
      </c>
      <c r="B48" s="201" t="s">
        <v>94</v>
      </c>
      <c r="C48" s="113">
        <v>29000</v>
      </c>
      <c r="D48" s="113">
        <v>0</v>
      </c>
      <c r="E48" s="100">
        <f t="shared" si="1"/>
        <v>219326.96000000002</v>
      </c>
      <c r="F48" s="114"/>
      <c r="G48" s="115"/>
      <c r="H48" s="116"/>
      <c r="I48" s="103"/>
      <c r="J48" s="163"/>
    </row>
    <row r="49" spans="1:10" x14ac:dyDescent="0.25">
      <c r="A49" s="111">
        <v>44814</v>
      </c>
      <c r="B49" s="102" t="s">
        <v>88</v>
      </c>
      <c r="C49" s="113">
        <v>7780.1</v>
      </c>
      <c r="D49" s="113">
        <v>0</v>
      </c>
      <c r="E49" s="112">
        <f t="shared" si="1"/>
        <v>211546.86000000002</v>
      </c>
      <c r="F49" s="114"/>
      <c r="G49" s="115"/>
      <c r="H49" s="116"/>
      <c r="I49" s="103"/>
      <c r="J49" s="163"/>
    </row>
    <row r="50" spans="1:10" x14ac:dyDescent="0.25">
      <c r="A50" s="111">
        <v>44814</v>
      </c>
      <c r="B50" s="102" t="s">
        <v>88</v>
      </c>
      <c r="C50" s="113">
        <v>6976.45</v>
      </c>
      <c r="D50" s="113">
        <v>0</v>
      </c>
      <c r="E50" s="100">
        <f t="shared" si="1"/>
        <v>204570.41</v>
      </c>
      <c r="F50" s="114"/>
      <c r="G50" s="115"/>
      <c r="H50" s="116"/>
      <c r="I50" s="103"/>
      <c r="J50" s="163"/>
    </row>
    <row r="51" spans="1:10" x14ac:dyDescent="0.25">
      <c r="A51" s="111">
        <v>44814</v>
      </c>
      <c r="B51" s="102" t="s">
        <v>88</v>
      </c>
      <c r="C51" s="113">
        <v>6780.4</v>
      </c>
      <c r="D51" s="113">
        <v>0</v>
      </c>
      <c r="E51" s="112">
        <f t="shared" si="1"/>
        <v>197790.01</v>
      </c>
      <c r="F51" s="114"/>
      <c r="G51" s="115"/>
      <c r="H51" s="116"/>
      <c r="I51" s="103"/>
      <c r="J51" s="163"/>
    </row>
    <row r="52" spans="1:10" x14ac:dyDescent="0.25">
      <c r="A52" s="111">
        <v>44816</v>
      </c>
      <c r="B52" s="102" t="s">
        <v>95</v>
      </c>
      <c r="C52" s="113">
        <v>695</v>
      </c>
      <c r="D52" s="113">
        <v>0</v>
      </c>
      <c r="E52" s="100">
        <f t="shared" si="1"/>
        <v>197095.01</v>
      </c>
      <c r="F52" s="114"/>
      <c r="G52" s="115"/>
      <c r="H52" s="116"/>
      <c r="I52" s="103"/>
      <c r="J52" s="163"/>
    </row>
    <row r="53" spans="1:10" x14ac:dyDescent="0.25">
      <c r="A53" s="111">
        <v>44816</v>
      </c>
      <c r="B53" s="102" t="s">
        <v>96</v>
      </c>
      <c r="C53" s="113">
        <v>15736</v>
      </c>
      <c r="D53" s="113">
        <v>0</v>
      </c>
      <c r="E53" s="112">
        <f t="shared" si="1"/>
        <v>181359.01</v>
      </c>
      <c r="F53" s="114"/>
      <c r="G53" s="115"/>
      <c r="H53" s="116"/>
      <c r="I53" s="103"/>
      <c r="J53" s="163"/>
    </row>
    <row r="54" spans="1:10" x14ac:dyDescent="0.25">
      <c r="A54" s="111">
        <v>44816</v>
      </c>
      <c r="B54" s="102" t="s">
        <v>97</v>
      </c>
      <c r="C54" s="113">
        <v>3000</v>
      </c>
      <c r="D54" s="113">
        <v>0</v>
      </c>
      <c r="E54" s="100">
        <f t="shared" si="1"/>
        <v>178359.01</v>
      </c>
      <c r="F54" s="114"/>
      <c r="G54" s="115"/>
      <c r="H54" s="116"/>
      <c r="I54" s="103"/>
      <c r="J54" s="163"/>
    </row>
    <row r="55" spans="1:10" x14ac:dyDescent="0.25">
      <c r="A55" s="111">
        <v>44816</v>
      </c>
      <c r="B55" s="201" t="s">
        <v>98</v>
      </c>
      <c r="C55" s="113">
        <v>2900</v>
      </c>
      <c r="D55" s="113">
        <v>0</v>
      </c>
      <c r="E55" s="112">
        <f t="shared" si="1"/>
        <v>175459.01</v>
      </c>
      <c r="F55" s="114"/>
      <c r="G55" s="115"/>
      <c r="H55" s="116"/>
      <c r="I55" s="103"/>
      <c r="J55" s="163"/>
    </row>
    <row r="56" spans="1:10" x14ac:dyDescent="0.25">
      <c r="A56" s="111">
        <v>44816</v>
      </c>
      <c r="B56" s="102" t="s">
        <v>99</v>
      </c>
      <c r="C56" s="113">
        <v>5294</v>
      </c>
      <c r="D56" s="113">
        <v>0</v>
      </c>
      <c r="E56" s="100">
        <f t="shared" si="1"/>
        <v>170165.01</v>
      </c>
      <c r="F56" s="114"/>
      <c r="G56" s="115"/>
      <c r="H56" s="116"/>
      <c r="I56" s="103"/>
      <c r="J56" s="163"/>
    </row>
    <row r="57" spans="1:10" x14ac:dyDescent="0.25">
      <c r="A57" s="111">
        <v>44817</v>
      </c>
      <c r="B57" s="102" t="s">
        <v>100</v>
      </c>
      <c r="C57" s="113">
        <v>9413.57</v>
      </c>
      <c r="D57" s="113">
        <v>0</v>
      </c>
      <c r="E57" s="112">
        <f t="shared" si="1"/>
        <v>160751.44</v>
      </c>
      <c r="F57" s="114"/>
      <c r="G57" s="115"/>
      <c r="H57" s="116"/>
      <c r="I57" s="103"/>
      <c r="J57" s="163"/>
    </row>
    <row r="58" spans="1:10" x14ac:dyDescent="0.25">
      <c r="A58" s="111">
        <v>44817</v>
      </c>
      <c r="B58" s="102" t="s">
        <v>101</v>
      </c>
      <c r="C58" s="113">
        <v>2510</v>
      </c>
      <c r="D58" s="113">
        <v>0</v>
      </c>
      <c r="E58" s="100">
        <f t="shared" si="1"/>
        <v>158241.44</v>
      </c>
      <c r="F58" s="114"/>
      <c r="G58" s="115"/>
      <c r="H58" s="116"/>
      <c r="I58" s="103"/>
      <c r="J58" s="163"/>
    </row>
    <row r="59" spans="1:10" ht="30" x14ac:dyDescent="0.25">
      <c r="A59" s="111">
        <v>44817</v>
      </c>
      <c r="B59" s="210" t="s">
        <v>85</v>
      </c>
      <c r="C59" s="113">
        <v>0</v>
      </c>
      <c r="D59" s="194">
        <v>25056</v>
      </c>
      <c r="E59" s="112">
        <f t="shared" si="1"/>
        <v>183297.44</v>
      </c>
      <c r="F59" s="114">
        <v>299</v>
      </c>
      <c r="G59" s="115">
        <v>44817</v>
      </c>
      <c r="H59" s="116">
        <v>2070</v>
      </c>
      <c r="I59" s="103" t="s">
        <v>164</v>
      </c>
      <c r="J59" s="209" t="s">
        <v>42</v>
      </c>
    </row>
    <row r="60" spans="1:10" x14ac:dyDescent="0.25">
      <c r="A60" s="111">
        <v>44817</v>
      </c>
      <c r="B60" s="102" t="s">
        <v>102</v>
      </c>
      <c r="C60" s="113">
        <v>1183.2</v>
      </c>
      <c r="D60" s="113">
        <v>0</v>
      </c>
      <c r="E60" s="100">
        <f t="shared" si="1"/>
        <v>182114.24</v>
      </c>
      <c r="F60" s="114"/>
      <c r="G60" s="115"/>
      <c r="H60" s="116"/>
      <c r="I60" s="103"/>
      <c r="J60" s="163"/>
    </row>
    <row r="61" spans="1:10" x14ac:dyDescent="0.25">
      <c r="A61" s="111">
        <v>44818</v>
      </c>
      <c r="B61" s="102" t="s">
        <v>77</v>
      </c>
      <c r="C61" s="113">
        <v>47425.39</v>
      </c>
      <c r="D61" s="113">
        <v>0</v>
      </c>
      <c r="E61" s="112">
        <f t="shared" si="1"/>
        <v>134688.84999999998</v>
      </c>
      <c r="F61" s="114"/>
      <c r="G61" s="115"/>
      <c r="H61" s="116"/>
      <c r="I61" s="103"/>
      <c r="J61" s="163"/>
    </row>
    <row r="62" spans="1:10" x14ac:dyDescent="0.25">
      <c r="A62" s="111">
        <v>44818</v>
      </c>
      <c r="B62" s="201" t="s">
        <v>103</v>
      </c>
      <c r="C62" s="113">
        <v>40600</v>
      </c>
      <c r="D62" s="113">
        <v>0</v>
      </c>
      <c r="E62" s="100">
        <f t="shared" si="1"/>
        <v>94088.849999999977</v>
      </c>
      <c r="F62" s="173"/>
      <c r="G62" s="174"/>
      <c r="H62" s="175"/>
      <c r="I62" s="172"/>
      <c r="J62" s="163"/>
    </row>
    <row r="63" spans="1:10" x14ac:dyDescent="0.25">
      <c r="A63" s="111">
        <v>44819</v>
      </c>
      <c r="B63" s="210" t="s">
        <v>104</v>
      </c>
      <c r="C63" s="113">
        <v>0</v>
      </c>
      <c r="D63" s="194">
        <v>52896</v>
      </c>
      <c r="E63" s="112">
        <f t="shared" si="1"/>
        <v>146984.84999999998</v>
      </c>
      <c r="F63" s="173">
        <v>234</v>
      </c>
      <c r="G63" s="174">
        <v>44819</v>
      </c>
      <c r="H63" s="175">
        <v>2077</v>
      </c>
      <c r="I63" s="172" t="s">
        <v>165</v>
      </c>
      <c r="J63" s="209" t="s">
        <v>42</v>
      </c>
    </row>
    <row r="64" spans="1:10" ht="30" x14ac:dyDescent="0.25">
      <c r="A64" s="111">
        <v>44819</v>
      </c>
      <c r="B64" s="207" t="s">
        <v>105</v>
      </c>
      <c r="C64" s="113">
        <v>0</v>
      </c>
      <c r="D64" s="194">
        <v>3471.3</v>
      </c>
      <c r="E64" s="100">
        <f t="shared" si="1"/>
        <v>150456.14999999997</v>
      </c>
      <c r="F64" s="173">
        <v>103</v>
      </c>
      <c r="G64" s="174">
        <v>44819</v>
      </c>
      <c r="H64" s="175">
        <v>2078</v>
      </c>
      <c r="I64" s="172" t="s">
        <v>166</v>
      </c>
      <c r="J64" s="204" t="s">
        <v>43</v>
      </c>
    </row>
    <row r="65" spans="1:10" x14ac:dyDescent="0.25">
      <c r="A65" s="111">
        <v>44819</v>
      </c>
      <c r="B65" s="102" t="s">
        <v>106</v>
      </c>
      <c r="C65" s="113">
        <v>278.39999999999998</v>
      </c>
      <c r="D65" s="113">
        <v>0</v>
      </c>
      <c r="E65" s="112">
        <f t="shared" si="1"/>
        <v>150177.74999999997</v>
      </c>
      <c r="F65" s="173"/>
      <c r="G65" s="174"/>
      <c r="H65" s="175"/>
      <c r="I65" s="172"/>
      <c r="J65" s="163"/>
    </row>
    <row r="66" spans="1:10" x14ac:dyDescent="0.25">
      <c r="A66" s="111">
        <v>44819</v>
      </c>
      <c r="B66" s="102" t="s">
        <v>107</v>
      </c>
      <c r="C66" s="113">
        <v>3215.52</v>
      </c>
      <c r="D66" s="113">
        <v>0</v>
      </c>
      <c r="E66" s="100">
        <f t="shared" si="1"/>
        <v>146962.22999999998</v>
      </c>
      <c r="F66" s="173"/>
      <c r="G66" s="174"/>
      <c r="H66" s="175"/>
      <c r="I66" s="172"/>
      <c r="J66" s="163"/>
    </row>
    <row r="67" spans="1:10" ht="30" x14ac:dyDescent="0.25">
      <c r="A67" s="111">
        <v>44819</v>
      </c>
      <c r="B67" s="203" t="s">
        <v>108</v>
      </c>
      <c r="C67" s="113">
        <v>0</v>
      </c>
      <c r="D67" s="194">
        <v>14384</v>
      </c>
      <c r="E67" s="112">
        <f t="shared" si="1"/>
        <v>161346.22999999998</v>
      </c>
      <c r="F67" s="173">
        <v>3</v>
      </c>
      <c r="G67" s="174">
        <v>44819</v>
      </c>
      <c r="H67" s="175">
        <v>2079</v>
      </c>
      <c r="I67" s="172" t="s">
        <v>167</v>
      </c>
      <c r="J67" s="204" t="s">
        <v>43</v>
      </c>
    </row>
    <row r="68" spans="1:10" x14ac:dyDescent="0.25">
      <c r="A68" s="111">
        <v>44819</v>
      </c>
      <c r="B68" s="102" t="s">
        <v>109</v>
      </c>
      <c r="C68" s="113">
        <v>23397.78</v>
      </c>
      <c r="D68" s="113">
        <v>0</v>
      </c>
      <c r="E68" s="100">
        <f t="shared" si="1"/>
        <v>137948.44999999998</v>
      </c>
      <c r="F68" s="173"/>
      <c r="G68" s="174"/>
      <c r="H68" s="175"/>
      <c r="I68" s="172"/>
      <c r="J68" s="163"/>
    </row>
    <row r="69" spans="1:10" ht="30" x14ac:dyDescent="0.25">
      <c r="A69" s="111">
        <v>44819</v>
      </c>
      <c r="B69" s="203" t="s">
        <v>110</v>
      </c>
      <c r="C69" s="113">
        <v>0</v>
      </c>
      <c r="D69" s="194">
        <v>65001.760000000002</v>
      </c>
      <c r="E69" s="112">
        <f t="shared" si="1"/>
        <v>202950.21</v>
      </c>
      <c r="F69" s="173">
        <v>85</v>
      </c>
      <c r="G69" s="174">
        <v>44819</v>
      </c>
      <c r="H69" s="175">
        <v>2080</v>
      </c>
      <c r="I69" s="172" t="s">
        <v>168</v>
      </c>
      <c r="J69" s="204" t="s">
        <v>43</v>
      </c>
    </row>
    <row r="70" spans="1:10" x14ac:dyDescent="0.25">
      <c r="A70" s="111">
        <v>44819</v>
      </c>
      <c r="B70" s="102" t="s">
        <v>111</v>
      </c>
      <c r="C70" s="113">
        <v>41000</v>
      </c>
      <c r="D70" s="113">
        <v>0</v>
      </c>
      <c r="E70" s="100">
        <f t="shared" si="1"/>
        <v>161950.21</v>
      </c>
      <c r="F70" s="173"/>
      <c r="G70" s="174"/>
      <c r="H70" s="175"/>
      <c r="I70" s="172"/>
      <c r="J70" s="163"/>
    </row>
    <row r="71" spans="1:10" x14ac:dyDescent="0.25">
      <c r="A71" s="111">
        <v>44819</v>
      </c>
      <c r="B71" s="207" t="s">
        <v>112</v>
      </c>
      <c r="C71" s="113">
        <v>0</v>
      </c>
      <c r="D71" s="194">
        <v>39382</v>
      </c>
      <c r="E71" s="112">
        <f t="shared" si="1"/>
        <v>201332.21</v>
      </c>
      <c r="F71" s="173">
        <v>40</v>
      </c>
      <c r="G71" s="174">
        <v>44819</v>
      </c>
      <c r="H71" s="175">
        <v>2081</v>
      </c>
      <c r="I71" s="172" t="s">
        <v>169</v>
      </c>
      <c r="J71" s="204" t="s">
        <v>43</v>
      </c>
    </row>
    <row r="72" spans="1:10" ht="30" x14ac:dyDescent="0.25">
      <c r="A72" s="111">
        <v>44819</v>
      </c>
      <c r="B72" s="207" t="s">
        <v>113</v>
      </c>
      <c r="C72" s="113">
        <v>0</v>
      </c>
      <c r="D72" s="194">
        <v>5626</v>
      </c>
      <c r="E72" s="100">
        <f t="shared" si="1"/>
        <v>206958.21</v>
      </c>
      <c r="F72" s="173">
        <v>9</v>
      </c>
      <c r="G72" s="174">
        <v>44819</v>
      </c>
      <c r="H72" s="175">
        <v>2083</v>
      </c>
      <c r="I72" s="172" t="s">
        <v>171</v>
      </c>
      <c r="J72" s="204" t="s">
        <v>43</v>
      </c>
    </row>
    <row r="73" spans="1:10" x14ac:dyDescent="0.25">
      <c r="A73" s="111">
        <v>44819</v>
      </c>
      <c r="B73" s="207" t="s">
        <v>116</v>
      </c>
      <c r="C73" s="113">
        <v>0</v>
      </c>
      <c r="D73" s="194">
        <v>5220</v>
      </c>
      <c r="E73" s="112">
        <f t="shared" si="1"/>
        <v>212178.21</v>
      </c>
      <c r="F73" s="173">
        <v>77</v>
      </c>
      <c r="G73" s="174">
        <v>44819</v>
      </c>
      <c r="H73" s="175">
        <v>2082</v>
      </c>
      <c r="I73" s="172" t="s">
        <v>170</v>
      </c>
      <c r="J73" s="204" t="s">
        <v>43</v>
      </c>
    </row>
    <row r="74" spans="1:10" x14ac:dyDescent="0.25">
      <c r="A74" s="111">
        <v>44819</v>
      </c>
      <c r="B74" s="201" t="s">
        <v>194</v>
      </c>
      <c r="C74" s="113">
        <v>3978.96</v>
      </c>
      <c r="D74" s="113">
        <v>0</v>
      </c>
      <c r="E74" s="100">
        <f t="shared" si="1"/>
        <v>208199.25</v>
      </c>
      <c r="F74" s="173"/>
      <c r="G74" s="174"/>
      <c r="H74" s="175"/>
      <c r="I74" s="172"/>
      <c r="J74" s="163"/>
    </row>
    <row r="75" spans="1:10" x14ac:dyDescent="0.25">
      <c r="A75" s="111">
        <v>44819</v>
      </c>
      <c r="B75" s="201" t="s">
        <v>195</v>
      </c>
      <c r="C75" s="113">
        <v>0</v>
      </c>
      <c r="D75" s="113">
        <v>3978.96</v>
      </c>
      <c r="E75" s="112">
        <f t="shared" si="1"/>
        <v>212178.21</v>
      </c>
      <c r="F75" s="173"/>
      <c r="G75" s="174"/>
      <c r="H75" s="175"/>
      <c r="I75" s="172"/>
      <c r="J75" s="163"/>
    </row>
    <row r="76" spans="1:10" x14ac:dyDescent="0.25">
      <c r="A76" s="111">
        <v>44823</v>
      </c>
      <c r="B76" s="207" t="s">
        <v>196</v>
      </c>
      <c r="C76" s="113"/>
      <c r="D76" s="194">
        <v>12521.04</v>
      </c>
      <c r="E76" s="100">
        <f t="shared" si="1"/>
        <v>224699.25</v>
      </c>
      <c r="F76" s="173">
        <v>59</v>
      </c>
      <c r="G76" s="174">
        <v>44823</v>
      </c>
      <c r="H76" s="175">
        <v>2090</v>
      </c>
      <c r="I76" s="172" t="s">
        <v>197</v>
      </c>
      <c r="J76" s="204" t="s">
        <v>43</v>
      </c>
    </row>
    <row r="77" spans="1:10" x14ac:dyDescent="0.25">
      <c r="A77" s="111">
        <v>44823</v>
      </c>
      <c r="B77" s="102" t="s">
        <v>199</v>
      </c>
      <c r="C77" s="113">
        <v>12093</v>
      </c>
      <c r="D77" s="113">
        <v>0</v>
      </c>
      <c r="E77" s="112">
        <f t="shared" si="1"/>
        <v>212606.25</v>
      </c>
      <c r="F77" s="173"/>
      <c r="G77" s="174"/>
      <c r="H77" s="175"/>
      <c r="I77" s="172"/>
      <c r="J77" s="163"/>
    </row>
    <row r="78" spans="1:10" x14ac:dyDescent="0.25">
      <c r="A78" s="111">
        <v>44823</v>
      </c>
      <c r="B78" s="102" t="s">
        <v>200</v>
      </c>
      <c r="C78" s="113">
        <v>41946.52</v>
      </c>
      <c r="D78" s="113">
        <v>0</v>
      </c>
      <c r="E78" s="100">
        <f t="shared" si="1"/>
        <v>170659.73</v>
      </c>
      <c r="F78" s="173"/>
      <c r="G78" s="174"/>
      <c r="H78" s="175"/>
      <c r="I78" s="172"/>
      <c r="J78" s="163"/>
    </row>
    <row r="79" spans="1:10" x14ac:dyDescent="0.25">
      <c r="A79" s="111">
        <v>44823</v>
      </c>
      <c r="B79" s="203" t="s">
        <v>201</v>
      </c>
      <c r="C79" s="113">
        <v>0</v>
      </c>
      <c r="D79" s="194">
        <v>57594</v>
      </c>
      <c r="E79" s="112">
        <f t="shared" si="1"/>
        <v>228253.73</v>
      </c>
      <c r="F79" s="173">
        <v>324</v>
      </c>
      <c r="G79" s="174">
        <v>44823</v>
      </c>
      <c r="H79" s="175" t="s">
        <v>159</v>
      </c>
      <c r="I79" s="172" t="s">
        <v>232</v>
      </c>
      <c r="J79" s="204" t="s">
        <v>43</v>
      </c>
    </row>
    <row r="80" spans="1:10" ht="30" x14ac:dyDescent="0.25">
      <c r="A80" s="111">
        <v>44823</v>
      </c>
      <c r="B80" s="217" t="s">
        <v>202</v>
      </c>
      <c r="C80" s="113">
        <v>0</v>
      </c>
      <c r="D80" s="194">
        <v>12528</v>
      </c>
      <c r="E80" s="100">
        <f t="shared" si="1"/>
        <v>240781.73</v>
      </c>
      <c r="F80" s="173"/>
      <c r="G80" s="174"/>
      <c r="H80" s="175"/>
      <c r="I80" s="172"/>
      <c r="J80" s="218" t="s">
        <v>238</v>
      </c>
    </row>
    <row r="81" spans="1:10" ht="30" x14ac:dyDescent="0.25">
      <c r="A81" s="111">
        <v>44824</v>
      </c>
      <c r="B81" s="208" t="s">
        <v>203</v>
      </c>
      <c r="C81" s="113">
        <v>0</v>
      </c>
      <c r="D81" s="194">
        <v>47560</v>
      </c>
      <c r="E81" s="112">
        <f t="shared" si="1"/>
        <v>288341.73</v>
      </c>
      <c r="F81" s="173"/>
      <c r="G81" s="174"/>
      <c r="H81" s="175"/>
      <c r="I81" s="172"/>
      <c r="J81" s="209" t="s">
        <v>42</v>
      </c>
    </row>
    <row r="82" spans="1:10" x14ac:dyDescent="0.25">
      <c r="A82" s="111">
        <v>44825</v>
      </c>
      <c r="B82" s="201" t="s">
        <v>204</v>
      </c>
      <c r="C82" s="113">
        <v>550</v>
      </c>
      <c r="D82" s="113">
        <v>0</v>
      </c>
      <c r="E82" s="100">
        <f t="shared" si="1"/>
        <v>287791.73</v>
      </c>
      <c r="F82" s="173"/>
      <c r="G82" s="174"/>
      <c r="H82" s="175"/>
      <c r="I82" s="172"/>
      <c r="J82" s="163"/>
    </row>
    <row r="83" spans="1:10" ht="30" x14ac:dyDescent="0.25">
      <c r="A83" s="111">
        <v>44825</v>
      </c>
      <c r="B83" s="102" t="s">
        <v>205</v>
      </c>
      <c r="C83" s="113">
        <v>19692</v>
      </c>
      <c r="D83" s="113">
        <v>0</v>
      </c>
      <c r="E83" s="112">
        <f t="shared" si="1"/>
        <v>268099.73</v>
      </c>
      <c r="F83" s="173"/>
      <c r="G83" s="174"/>
      <c r="H83" s="175"/>
      <c r="I83" s="172"/>
      <c r="J83" s="163"/>
    </row>
    <row r="84" spans="1:10" ht="30" x14ac:dyDescent="0.25">
      <c r="A84" s="111">
        <v>44825</v>
      </c>
      <c r="B84" s="102" t="s">
        <v>206</v>
      </c>
      <c r="C84" s="113">
        <v>4465</v>
      </c>
      <c r="D84" s="113">
        <v>0</v>
      </c>
      <c r="E84" s="100">
        <f t="shared" si="1"/>
        <v>263634.73</v>
      </c>
      <c r="F84" s="173"/>
      <c r="G84" s="174"/>
      <c r="H84" s="175"/>
      <c r="I84" s="172"/>
      <c r="J84" s="163"/>
    </row>
    <row r="85" spans="1:10" ht="30" x14ac:dyDescent="0.25">
      <c r="A85" s="111">
        <v>44825</v>
      </c>
      <c r="B85" s="207" t="s">
        <v>207</v>
      </c>
      <c r="C85" s="113">
        <v>0</v>
      </c>
      <c r="D85" s="194">
        <v>7551.6</v>
      </c>
      <c r="E85" s="112">
        <f t="shared" si="1"/>
        <v>271186.32999999996</v>
      </c>
      <c r="F85" s="173">
        <v>52</v>
      </c>
      <c r="G85" s="174">
        <v>44825</v>
      </c>
      <c r="H85" s="175">
        <v>2093</v>
      </c>
      <c r="I85" s="172" t="s">
        <v>233</v>
      </c>
      <c r="J85" s="204" t="s">
        <v>43</v>
      </c>
    </row>
    <row r="86" spans="1:10" x14ac:dyDescent="0.25">
      <c r="A86" s="111">
        <v>44826</v>
      </c>
      <c r="B86" s="102" t="s">
        <v>208</v>
      </c>
      <c r="C86" s="113">
        <v>14998.8</v>
      </c>
      <c r="D86" s="113">
        <v>0</v>
      </c>
      <c r="E86" s="100">
        <f t="shared" si="1"/>
        <v>256187.52999999997</v>
      </c>
      <c r="F86" s="173"/>
      <c r="G86" s="174"/>
      <c r="H86" s="175"/>
      <c r="I86" s="172"/>
      <c r="J86" s="163"/>
    </row>
    <row r="87" spans="1:10" x14ac:dyDescent="0.25">
      <c r="A87" s="111">
        <v>44826</v>
      </c>
      <c r="B87" s="207" t="s">
        <v>209</v>
      </c>
      <c r="C87" s="113">
        <v>0</v>
      </c>
      <c r="D87" s="194">
        <v>19256</v>
      </c>
      <c r="E87" s="112">
        <f t="shared" si="1"/>
        <v>275443.52999999997</v>
      </c>
      <c r="F87" s="173"/>
      <c r="G87" s="174"/>
      <c r="H87" s="175"/>
      <c r="I87" s="172"/>
      <c r="J87" s="204" t="s">
        <v>43</v>
      </c>
    </row>
    <row r="88" spans="1:10" x14ac:dyDescent="0.25">
      <c r="A88" s="111">
        <v>44826</v>
      </c>
      <c r="B88" s="102" t="s">
        <v>210</v>
      </c>
      <c r="C88" s="113">
        <v>2406.5100000000002</v>
      </c>
      <c r="D88" s="113">
        <v>0</v>
      </c>
      <c r="E88" s="100">
        <f t="shared" si="1"/>
        <v>273037.01999999996</v>
      </c>
      <c r="F88" s="173"/>
      <c r="G88" s="174"/>
      <c r="H88" s="175"/>
      <c r="I88" s="172"/>
      <c r="J88" s="163"/>
    </row>
    <row r="89" spans="1:10" x14ac:dyDescent="0.25">
      <c r="A89" s="111">
        <v>44826</v>
      </c>
      <c r="B89" s="207" t="s">
        <v>211</v>
      </c>
      <c r="C89" s="113">
        <v>0</v>
      </c>
      <c r="D89" s="194">
        <v>19942.72</v>
      </c>
      <c r="E89" s="112">
        <f t="shared" si="1"/>
        <v>292979.74</v>
      </c>
      <c r="F89" s="173"/>
      <c r="G89" s="174"/>
      <c r="H89" s="175"/>
      <c r="I89" s="172"/>
      <c r="J89" s="204" t="s">
        <v>43</v>
      </c>
    </row>
    <row r="90" spans="1:10" x14ac:dyDescent="0.25">
      <c r="A90" s="111">
        <v>44826</v>
      </c>
      <c r="B90" s="102" t="s">
        <v>212</v>
      </c>
      <c r="C90" s="113">
        <v>1924.44</v>
      </c>
      <c r="D90" s="113">
        <v>0</v>
      </c>
      <c r="E90" s="100">
        <f t="shared" si="1"/>
        <v>291055.3</v>
      </c>
      <c r="F90" s="173"/>
      <c r="G90" s="174"/>
      <c r="H90" s="175"/>
      <c r="I90" s="172"/>
      <c r="J90" s="163"/>
    </row>
    <row r="91" spans="1:10" x14ac:dyDescent="0.25">
      <c r="A91" s="111">
        <v>44827</v>
      </c>
      <c r="B91" s="203" t="s">
        <v>213</v>
      </c>
      <c r="C91" s="113">
        <v>0</v>
      </c>
      <c r="D91" s="194">
        <v>500992.4</v>
      </c>
      <c r="E91" s="112">
        <f t="shared" si="1"/>
        <v>792047.7</v>
      </c>
      <c r="F91" s="173"/>
      <c r="G91" s="174"/>
      <c r="H91" s="175"/>
      <c r="I91" s="172"/>
      <c r="J91" s="204" t="s">
        <v>43</v>
      </c>
    </row>
    <row r="92" spans="1:10" x14ac:dyDescent="0.25">
      <c r="A92" s="111">
        <v>44827</v>
      </c>
      <c r="B92" s="203" t="s">
        <v>214</v>
      </c>
      <c r="C92" s="113">
        <v>0</v>
      </c>
      <c r="D92" s="194">
        <v>75132.33</v>
      </c>
      <c r="E92" s="100">
        <f t="shared" si="1"/>
        <v>867180.02999999991</v>
      </c>
      <c r="F92" s="173"/>
      <c r="G92" s="174"/>
      <c r="H92" s="175"/>
      <c r="I92" s="172"/>
      <c r="J92" s="204" t="s">
        <v>43</v>
      </c>
    </row>
    <row r="93" spans="1:10" x14ac:dyDescent="0.25">
      <c r="A93" s="111">
        <v>44827</v>
      </c>
      <c r="B93" s="207" t="s">
        <v>215</v>
      </c>
      <c r="C93" s="113">
        <v>0</v>
      </c>
      <c r="D93" s="194">
        <v>18792</v>
      </c>
      <c r="E93" s="112">
        <f t="shared" si="1"/>
        <v>885972.02999999991</v>
      </c>
      <c r="F93" s="173"/>
      <c r="G93" s="174"/>
      <c r="H93" s="175"/>
      <c r="I93" s="172"/>
      <c r="J93" s="204" t="s">
        <v>43</v>
      </c>
    </row>
    <row r="94" spans="1:10" x14ac:dyDescent="0.25">
      <c r="A94" s="111">
        <v>44827</v>
      </c>
      <c r="B94" s="102" t="s">
        <v>216</v>
      </c>
      <c r="C94" s="113">
        <v>600</v>
      </c>
      <c r="D94" s="113">
        <v>0</v>
      </c>
      <c r="E94" s="100">
        <f t="shared" si="1"/>
        <v>885372.02999999991</v>
      </c>
      <c r="F94" s="173"/>
      <c r="G94" s="174"/>
      <c r="H94" s="175"/>
      <c r="I94" s="172"/>
      <c r="J94" s="163"/>
    </row>
    <row r="95" spans="1:10" x14ac:dyDescent="0.25">
      <c r="A95" s="111">
        <v>44827</v>
      </c>
      <c r="B95" s="102" t="s">
        <v>217</v>
      </c>
      <c r="C95" s="113">
        <v>317.89999999999998</v>
      </c>
      <c r="D95" s="113">
        <v>0</v>
      </c>
      <c r="E95" s="112">
        <f t="shared" si="1"/>
        <v>885054.12999999989</v>
      </c>
      <c r="F95" s="173"/>
      <c r="G95" s="174"/>
      <c r="H95" s="175"/>
      <c r="I95" s="172"/>
      <c r="J95" s="163"/>
    </row>
    <row r="96" spans="1:10" ht="30" x14ac:dyDescent="0.25">
      <c r="A96" s="111">
        <v>44827</v>
      </c>
      <c r="B96" s="207" t="s">
        <v>218</v>
      </c>
      <c r="C96" s="113">
        <v>0</v>
      </c>
      <c r="D96" s="194">
        <v>6942.6</v>
      </c>
      <c r="E96" s="100">
        <f t="shared" si="1"/>
        <v>891996.72999999986</v>
      </c>
      <c r="F96" s="173"/>
      <c r="G96" s="174"/>
      <c r="H96" s="175"/>
      <c r="I96" s="172"/>
      <c r="J96" s="204" t="s">
        <v>43</v>
      </c>
    </row>
    <row r="97" spans="1:10" x14ac:dyDescent="0.25">
      <c r="A97" s="111">
        <v>44827</v>
      </c>
      <c r="B97" s="102" t="s">
        <v>219</v>
      </c>
      <c r="C97" s="113">
        <v>15460.48</v>
      </c>
      <c r="D97" s="113">
        <v>0</v>
      </c>
      <c r="E97" s="112">
        <f t="shared" si="1"/>
        <v>876536.24999999988</v>
      </c>
      <c r="F97" s="173"/>
      <c r="G97" s="174"/>
      <c r="H97" s="175"/>
      <c r="I97" s="172"/>
      <c r="J97" s="163"/>
    </row>
    <row r="98" spans="1:10" x14ac:dyDescent="0.25">
      <c r="A98" s="111">
        <v>44827</v>
      </c>
      <c r="B98" s="102" t="s">
        <v>220</v>
      </c>
      <c r="C98" s="113">
        <v>2108.69</v>
      </c>
      <c r="D98" s="113">
        <v>0</v>
      </c>
      <c r="E98" s="100">
        <f t="shared" ref="E98:E161" si="2">E97-C98+D98</f>
        <v>874427.55999999994</v>
      </c>
      <c r="F98" s="173"/>
      <c r="G98" s="174"/>
      <c r="H98" s="175"/>
      <c r="I98" s="172"/>
      <c r="J98" s="163"/>
    </row>
    <row r="99" spans="1:10" x14ac:dyDescent="0.25">
      <c r="A99" s="111">
        <v>44827</v>
      </c>
      <c r="B99" s="102" t="s">
        <v>90</v>
      </c>
      <c r="C99" s="113">
        <v>70000</v>
      </c>
      <c r="D99" s="113">
        <v>0</v>
      </c>
      <c r="E99" s="112">
        <f t="shared" si="2"/>
        <v>804427.55999999994</v>
      </c>
      <c r="F99" s="173"/>
      <c r="G99" s="174"/>
      <c r="H99" s="175"/>
      <c r="I99" s="172"/>
      <c r="J99" s="163"/>
    </row>
    <row r="100" spans="1:10" x14ac:dyDescent="0.25">
      <c r="A100" s="111">
        <v>44827</v>
      </c>
      <c r="B100" s="207" t="s">
        <v>221</v>
      </c>
      <c r="C100" s="113">
        <v>0</v>
      </c>
      <c r="D100" s="194">
        <v>59856</v>
      </c>
      <c r="E100" s="100">
        <f t="shared" si="2"/>
        <v>864283.55999999994</v>
      </c>
      <c r="F100" s="173"/>
      <c r="G100" s="174"/>
      <c r="H100" s="175"/>
      <c r="I100" s="172"/>
      <c r="J100" s="204" t="s">
        <v>43</v>
      </c>
    </row>
    <row r="101" spans="1:10" ht="30" x14ac:dyDescent="0.25">
      <c r="A101" s="111">
        <v>44827</v>
      </c>
      <c r="B101" s="207" t="s">
        <v>110</v>
      </c>
      <c r="C101" s="113">
        <v>0</v>
      </c>
      <c r="D101" s="194">
        <v>214020</v>
      </c>
      <c r="E101" s="112">
        <f t="shared" si="2"/>
        <v>1078303.56</v>
      </c>
      <c r="F101" s="173"/>
      <c r="G101" s="174"/>
      <c r="H101" s="175"/>
      <c r="I101" s="172"/>
      <c r="J101" s="204" t="s">
        <v>43</v>
      </c>
    </row>
    <row r="102" spans="1:10" x14ac:dyDescent="0.25">
      <c r="A102" s="111">
        <v>44827</v>
      </c>
      <c r="B102" s="102" t="s">
        <v>222</v>
      </c>
      <c r="C102" s="113">
        <v>80724.399999999994</v>
      </c>
      <c r="D102" s="113">
        <v>0</v>
      </c>
      <c r="E102" s="100">
        <f t="shared" si="2"/>
        <v>997579.16</v>
      </c>
      <c r="F102" s="173"/>
      <c r="G102" s="174"/>
      <c r="H102" s="175"/>
      <c r="I102" s="172"/>
      <c r="J102" s="163"/>
    </row>
    <row r="103" spans="1:10" x14ac:dyDescent="0.25">
      <c r="A103" s="111">
        <v>44827</v>
      </c>
      <c r="B103" s="102" t="s">
        <v>223</v>
      </c>
      <c r="C103" s="113">
        <v>2604.66</v>
      </c>
      <c r="D103" s="113">
        <v>0</v>
      </c>
      <c r="E103" s="112">
        <f t="shared" si="2"/>
        <v>994974.5</v>
      </c>
      <c r="F103" s="173"/>
      <c r="G103" s="174"/>
      <c r="H103" s="175"/>
      <c r="I103" s="172"/>
      <c r="J103" s="163"/>
    </row>
    <row r="104" spans="1:10" s="117" customFormat="1" x14ac:dyDescent="0.25">
      <c r="A104" s="111">
        <v>44827</v>
      </c>
      <c r="B104" s="207" t="s">
        <v>224</v>
      </c>
      <c r="C104" s="113">
        <v>0</v>
      </c>
      <c r="D104" s="194">
        <v>124723.2</v>
      </c>
      <c r="E104" s="100">
        <f t="shared" si="2"/>
        <v>1119697.7</v>
      </c>
      <c r="F104" s="173"/>
      <c r="G104" s="174"/>
      <c r="H104" s="175"/>
      <c r="I104" s="172"/>
      <c r="J104" s="204" t="s">
        <v>43</v>
      </c>
    </row>
    <row r="105" spans="1:10" s="117" customFormat="1" x14ac:dyDescent="0.25">
      <c r="A105" s="111">
        <v>44827</v>
      </c>
      <c r="B105" s="207" t="s">
        <v>116</v>
      </c>
      <c r="C105" s="113">
        <v>0</v>
      </c>
      <c r="D105" s="194">
        <v>3712</v>
      </c>
      <c r="E105" s="112">
        <f t="shared" si="2"/>
        <v>1123409.7</v>
      </c>
      <c r="F105" s="173"/>
      <c r="G105" s="174"/>
      <c r="H105" s="175"/>
      <c r="I105" s="172"/>
      <c r="J105" s="204" t="s">
        <v>43</v>
      </c>
    </row>
    <row r="106" spans="1:10" s="117" customFormat="1" x14ac:dyDescent="0.25">
      <c r="A106" s="111">
        <v>44828</v>
      </c>
      <c r="B106" s="201" t="s">
        <v>225</v>
      </c>
      <c r="C106" s="113">
        <v>1968.93</v>
      </c>
      <c r="D106" s="113">
        <v>0</v>
      </c>
      <c r="E106" s="100">
        <f t="shared" si="2"/>
        <v>1121440.77</v>
      </c>
      <c r="F106" s="173"/>
      <c r="G106" s="174"/>
      <c r="H106" s="175"/>
      <c r="I106" s="172"/>
      <c r="J106" s="163"/>
    </row>
    <row r="107" spans="1:10" s="117" customFormat="1" x14ac:dyDescent="0.25">
      <c r="A107" s="111">
        <v>44828</v>
      </c>
      <c r="B107" s="201" t="s">
        <v>239</v>
      </c>
      <c r="C107" s="113">
        <v>6241.06</v>
      </c>
      <c r="D107" s="113">
        <v>0</v>
      </c>
      <c r="E107" s="112">
        <f t="shared" si="2"/>
        <v>1115199.71</v>
      </c>
      <c r="F107" s="173"/>
      <c r="G107" s="174"/>
      <c r="H107" s="175"/>
      <c r="I107" s="172"/>
      <c r="J107" s="163"/>
    </row>
    <row r="108" spans="1:10" s="117" customFormat="1" x14ac:dyDescent="0.25">
      <c r="A108" s="111">
        <v>44829</v>
      </c>
      <c r="B108" s="201" t="s">
        <v>240</v>
      </c>
      <c r="C108" s="113">
        <v>1999.01</v>
      </c>
      <c r="D108" s="113">
        <v>0</v>
      </c>
      <c r="E108" s="100">
        <f t="shared" si="2"/>
        <v>1113200.7</v>
      </c>
      <c r="F108" s="173"/>
      <c r="G108" s="174"/>
      <c r="H108" s="175"/>
      <c r="I108" s="172"/>
      <c r="J108" s="163"/>
    </row>
    <row r="109" spans="1:10" s="117" customFormat="1" x14ac:dyDescent="0.25">
      <c r="A109" s="111">
        <v>44830</v>
      </c>
      <c r="B109" s="102" t="s">
        <v>210</v>
      </c>
      <c r="C109" s="113">
        <v>2042.57</v>
      </c>
      <c r="D109" s="113">
        <v>0</v>
      </c>
      <c r="E109" s="112">
        <f t="shared" si="2"/>
        <v>1111158.1299999999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44830</v>
      </c>
      <c r="B110" s="207" t="s">
        <v>226</v>
      </c>
      <c r="C110" s="113">
        <v>0</v>
      </c>
      <c r="D110" s="194">
        <v>104980</v>
      </c>
      <c r="E110" s="100">
        <f t="shared" si="2"/>
        <v>1216138.1299999999</v>
      </c>
      <c r="F110" s="173"/>
      <c r="G110" s="174"/>
      <c r="H110" s="175"/>
      <c r="I110" s="172"/>
      <c r="J110" s="204" t="s">
        <v>43</v>
      </c>
    </row>
    <row r="111" spans="1:10" s="117" customFormat="1" x14ac:dyDescent="0.25">
      <c r="A111" s="111">
        <v>44830</v>
      </c>
      <c r="B111" s="201" t="s">
        <v>241</v>
      </c>
      <c r="C111" s="113">
        <v>3000</v>
      </c>
      <c r="D111" s="113">
        <v>0</v>
      </c>
      <c r="E111" s="112">
        <f t="shared" si="2"/>
        <v>1213138.1299999999</v>
      </c>
      <c r="F111" s="173"/>
      <c r="G111" s="174"/>
      <c r="H111" s="175"/>
      <c r="I111" s="172"/>
      <c r="J111" s="163"/>
    </row>
    <row r="112" spans="1:10" s="117" customFormat="1" x14ac:dyDescent="0.25">
      <c r="A112" s="111">
        <v>44830</v>
      </c>
      <c r="B112" s="102" t="s">
        <v>242</v>
      </c>
      <c r="C112" s="113">
        <v>8700</v>
      </c>
      <c r="D112" s="113">
        <v>0</v>
      </c>
      <c r="E112" s="100">
        <f t="shared" si="2"/>
        <v>1204438.1299999999</v>
      </c>
      <c r="F112" s="173"/>
      <c r="G112" s="174"/>
      <c r="H112" s="175"/>
      <c r="I112" s="172"/>
      <c r="J112" s="163"/>
    </row>
    <row r="113" spans="1:10" s="117" customFormat="1" x14ac:dyDescent="0.25">
      <c r="A113" s="111">
        <v>44830</v>
      </c>
      <c r="B113" s="102" t="s">
        <v>243</v>
      </c>
      <c r="C113" s="113">
        <v>58000</v>
      </c>
      <c r="D113" s="113">
        <v>0</v>
      </c>
      <c r="E113" s="112">
        <f t="shared" si="2"/>
        <v>1146438.1299999999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44830</v>
      </c>
      <c r="B114" s="197" t="s">
        <v>244</v>
      </c>
      <c r="C114" s="113">
        <v>1972</v>
      </c>
      <c r="D114" s="113">
        <v>0</v>
      </c>
      <c r="E114" s="100">
        <f t="shared" si="2"/>
        <v>1144466.1299999999</v>
      </c>
      <c r="F114" s="173"/>
      <c r="G114" s="174"/>
      <c r="H114" s="175"/>
      <c r="I114" s="172"/>
      <c r="J114" s="163"/>
    </row>
    <row r="115" spans="1:10" s="117" customFormat="1" x14ac:dyDescent="0.25">
      <c r="A115" s="111">
        <v>44831</v>
      </c>
      <c r="B115" s="201" t="s">
        <v>245</v>
      </c>
      <c r="C115" s="113">
        <v>3789.86</v>
      </c>
      <c r="D115" s="113">
        <v>0</v>
      </c>
      <c r="E115" s="112">
        <f t="shared" si="2"/>
        <v>1140676.2699999998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44832</v>
      </c>
      <c r="B116" s="102" t="s">
        <v>246</v>
      </c>
      <c r="C116" s="113">
        <v>1594.38</v>
      </c>
      <c r="D116" s="113">
        <v>0</v>
      </c>
      <c r="E116" s="100">
        <f t="shared" si="2"/>
        <v>1139081.8899999999</v>
      </c>
      <c r="F116" s="173"/>
      <c r="G116" s="174"/>
      <c r="H116" s="175"/>
      <c r="I116" s="172"/>
      <c r="J116" s="163"/>
    </row>
    <row r="117" spans="1:10" s="117" customFormat="1" x14ac:dyDescent="0.25">
      <c r="A117" s="111">
        <v>44832</v>
      </c>
      <c r="B117" s="102" t="s">
        <v>247</v>
      </c>
      <c r="C117" s="113">
        <v>7440.7</v>
      </c>
      <c r="D117" s="113">
        <v>0</v>
      </c>
      <c r="E117" s="112">
        <f t="shared" si="2"/>
        <v>1131641.19</v>
      </c>
      <c r="F117" s="173"/>
      <c r="G117" s="174"/>
      <c r="H117" s="175"/>
      <c r="I117" s="172"/>
      <c r="J117" s="163"/>
    </row>
    <row r="118" spans="1:10" s="117" customFormat="1" x14ac:dyDescent="0.25">
      <c r="A118" s="111">
        <v>44832</v>
      </c>
      <c r="B118" s="102" t="s">
        <v>248</v>
      </c>
      <c r="C118" s="113">
        <v>71343.67</v>
      </c>
      <c r="D118" s="113">
        <v>0</v>
      </c>
      <c r="E118" s="100">
        <f t="shared" si="2"/>
        <v>1060297.52</v>
      </c>
      <c r="F118" s="173"/>
      <c r="G118" s="174"/>
      <c r="H118" s="175"/>
      <c r="I118" s="172"/>
      <c r="J118" s="163"/>
    </row>
    <row r="119" spans="1:10" x14ac:dyDescent="0.25">
      <c r="A119" s="111">
        <v>44832</v>
      </c>
      <c r="B119" s="201" t="s">
        <v>249</v>
      </c>
      <c r="C119" s="113">
        <v>10092</v>
      </c>
      <c r="D119" s="113">
        <v>0</v>
      </c>
      <c r="E119" s="112">
        <f t="shared" si="2"/>
        <v>1050205.52</v>
      </c>
      <c r="F119" s="173"/>
      <c r="G119" s="174"/>
      <c r="H119" s="175"/>
      <c r="I119" s="172"/>
      <c r="J119" s="163"/>
    </row>
    <row r="120" spans="1:10" s="117" customFormat="1" x14ac:dyDescent="0.25">
      <c r="A120" s="111">
        <v>44832</v>
      </c>
      <c r="B120" s="102" t="s">
        <v>250</v>
      </c>
      <c r="C120" s="113">
        <v>99000</v>
      </c>
      <c r="D120" s="113">
        <v>0</v>
      </c>
      <c r="E120" s="100">
        <f t="shared" si="2"/>
        <v>951205.52</v>
      </c>
      <c r="F120" s="173"/>
      <c r="G120" s="174"/>
      <c r="H120" s="175"/>
      <c r="I120" s="172"/>
      <c r="J120" s="163"/>
    </row>
    <row r="121" spans="1:10" s="117" customFormat="1" x14ac:dyDescent="0.25">
      <c r="A121" s="111">
        <v>44832</v>
      </c>
      <c r="B121" s="102" t="s">
        <v>250</v>
      </c>
      <c r="C121" s="113">
        <v>95000</v>
      </c>
      <c r="D121" s="113">
        <v>0</v>
      </c>
      <c r="E121" s="112">
        <f t="shared" si="2"/>
        <v>856205.52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44832</v>
      </c>
      <c r="B122" s="102" t="s">
        <v>250</v>
      </c>
      <c r="C122" s="113">
        <v>108000</v>
      </c>
      <c r="D122" s="113">
        <v>0</v>
      </c>
      <c r="E122" s="100">
        <f t="shared" si="2"/>
        <v>748205.52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44832</v>
      </c>
      <c r="B123" s="102" t="s">
        <v>251</v>
      </c>
      <c r="C123" s="113">
        <v>54769</v>
      </c>
      <c r="D123" s="113">
        <v>0</v>
      </c>
      <c r="E123" s="112">
        <f t="shared" si="2"/>
        <v>693436.52</v>
      </c>
      <c r="F123" s="173"/>
      <c r="G123" s="174"/>
      <c r="H123" s="175"/>
      <c r="I123" s="172"/>
      <c r="J123" s="163"/>
    </row>
    <row r="124" spans="1:10" s="117" customFormat="1" x14ac:dyDescent="0.25">
      <c r="A124" s="111">
        <v>44833</v>
      </c>
      <c r="B124" s="201" t="s">
        <v>252</v>
      </c>
      <c r="C124" s="113">
        <v>1031.77</v>
      </c>
      <c r="D124" s="113">
        <v>0</v>
      </c>
      <c r="E124" s="100">
        <f t="shared" si="2"/>
        <v>692404.75</v>
      </c>
      <c r="F124" s="173"/>
      <c r="G124" s="174"/>
      <c r="H124" s="175"/>
      <c r="I124" s="172"/>
      <c r="J124" s="163"/>
    </row>
    <row r="125" spans="1:10" s="117" customFormat="1" x14ac:dyDescent="0.25">
      <c r="A125" s="111">
        <v>44833</v>
      </c>
      <c r="B125" s="102" t="s">
        <v>253</v>
      </c>
      <c r="C125" s="113">
        <v>2390.1999999999998</v>
      </c>
      <c r="D125" s="113">
        <v>0</v>
      </c>
      <c r="E125" s="112">
        <f t="shared" si="2"/>
        <v>690014.55</v>
      </c>
      <c r="F125" s="173"/>
      <c r="G125" s="174"/>
      <c r="H125" s="175"/>
      <c r="I125" s="172"/>
      <c r="J125" s="163"/>
    </row>
    <row r="126" spans="1:10" s="117" customFormat="1" x14ac:dyDescent="0.25">
      <c r="A126" s="111">
        <v>44833</v>
      </c>
      <c r="B126" s="207" t="s">
        <v>254</v>
      </c>
      <c r="C126" s="113">
        <v>0</v>
      </c>
      <c r="D126" s="194">
        <v>28884</v>
      </c>
      <c r="E126" s="100">
        <f t="shared" si="2"/>
        <v>718898.55</v>
      </c>
      <c r="F126" s="173">
        <v>213</v>
      </c>
      <c r="G126" s="174">
        <v>44833</v>
      </c>
      <c r="H126" s="175">
        <v>2114</v>
      </c>
      <c r="I126" s="172" t="s">
        <v>268</v>
      </c>
      <c r="J126" s="204" t="s">
        <v>43</v>
      </c>
    </row>
    <row r="127" spans="1:10" s="117" customFormat="1" x14ac:dyDescent="0.25">
      <c r="A127" s="111">
        <v>44833</v>
      </c>
      <c r="B127" s="102" t="s">
        <v>129</v>
      </c>
      <c r="C127" s="113">
        <v>150000</v>
      </c>
      <c r="D127" s="113">
        <v>0</v>
      </c>
      <c r="E127" s="112">
        <f t="shared" si="2"/>
        <v>568898.55000000005</v>
      </c>
      <c r="F127" s="173"/>
      <c r="G127" s="174"/>
      <c r="H127" s="175"/>
      <c r="I127" s="172"/>
      <c r="J127" s="163"/>
    </row>
    <row r="128" spans="1:10" s="117" customFormat="1" x14ac:dyDescent="0.25">
      <c r="A128" s="111">
        <v>44833</v>
      </c>
      <c r="B128" s="208" t="s">
        <v>255</v>
      </c>
      <c r="C128" s="113">
        <v>0</v>
      </c>
      <c r="D128" s="194">
        <v>25462</v>
      </c>
      <c r="E128" s="100">
        <f t="shared" si="2"/>
        <v>594360.55000000005</v>
      </c>
      <c r="F128" s="173">
        <v>266</v>
      </c>
      <c r="G128" s="174">
        <v>44833</v>
      </c>
      <c r="H128" s="175">
        <v>2109</v>
      </c>
      <c r="I128" s="172" t="s">
        <v>269</v>
      </c>
      <c r="J128" s="209" t="s">
        <v>42</v>
      </c>
    </row>
    <row r="129" spans="1:10" s="117" customFormat="1" x14ac:dyDescent="0.25">
      <c r="A129" s="111">
        <v>44834</v>
      </c>
      <c r="B129" s="207" t="s">
        <v>196</v>
      </c>
      <c r="C129" s="113">
        <v>0</v>
      </c>
      <c r="D129" s="194">
        <v>23574.39</v>
      </c>
      <c r="E129" s="112">
        <f t="shared" si="2"/>
        <v>617934.94000000006</v>
      </c>
      <c r="F129" s="173">
        <v>59</v>
      </c>
      <c r="G129" s="174">
        <v>44834</v>
      </c>
      <c r="H129" s="175">
        <v>2115</v>
      </c>
      <c r="I129" s="172" t="s">
        <v>270</v>
      </c>
      <c r="J129" s="204" t="s">
        <v>43</v>
      </c>
    </row>
    <row r="130" spans="1:10" s="117" customFormat="1" ht="30" x14ac:dyDescent="0.25">
      <c r="A130" s="111">
        <v>44834</v>
      </c>
      <c r="B130" s="207" t="s">
        <v>256</v>
      </c>
      <c r="C130" s="113">
        <v>0</v>
      </c>
      <c r="D130" s="194">
        <v>6942.6</v>
      </c>
      <c r="E130" s="100">
        <f t="shared" si="2"/>
        <v>624877.54</v>
      </c>
      <c r="F130" s="173">
        <v>103</v>
      </c>
      <c r="G130" s="174">
        <v>44834</v>
      </c>
      <c r="H130" s="175">
        <v>2116</v>
      </c>
      <c r="I130" s="172" t="s">
        <v>271</v>
      </c>
      <c r="J130" s="204" t="s">
        <v>43</v>
      </c>
    </row>
    <row r="131" spans="1:10" s="117" customFormat="1" x14ac:dyDescent="0.25">
      <c r="A131" s="111">
        <v>44834</v>
      </c>
      <c r="B131" s="201" t="s">
        <v>97</v>
      </c>
      <c r="C131" s="113">
        <v>6000</v>
      </c>
      <c r="D131" s="113">
        <v>0</v>
      </c>
      <c r="E131" s="112">
        <f t="shared" si="2"/>
        <v>618877.54</v>
      </c>
      <c r="F131" s="173"/>
      <c r="G131" s="174"/>
      <c r="H131" s="175"/>
      <c r="I131" s="172"/>
      <c r="J131" s="163"/>
    </row>
    <row r="132" spans="1:10" s="117" customFormat="1" x14ac:dyDescent="0.25">
      <c r="A132" s="111">
        <v>44834</v>
      </c>
      <c r="B132" s="201" t="s">
        <v>257</v>
      </c>
      <c r="C132" s="113">
        <v>30000</v>
      </c>
      <c r="D132" s="113">
        <v>0</v>
      </c>
      <c r="E132" s="100">
        <f t="shared" si="2"/>
        <v>588877.54</v>
      </c>
      <c r="F132" s="173"/>
      <c r="G132" s="174"/>
      <c r="H132" s="175"/>
      <c r="I132" s="172"/>
      <c r="J132" s="163"/>
    </row>
    <row r="133" spans="1:10" s="117" customFormat="1" x14ac:dyDescent="0.25">
      <c r="A133" s="111">
        <v>44834</v>
      </c>
      <c r="B133" s="201" t="s">
        <v>258</v>
      </c>
      <c r="C133" s="113">
        <v>0</v>
      </c>
      <c r="D133" s="113">
        <v>105000</v>
      </c>
      <c r="E133" s="112">
        <f t="shared" si="2"/>
        <v>693877.54</v>
      </c>
      <c r="F133" s="173"/>
      <c r="G133" s="174"/>
      <c r="H133" s="175"/>
      <c r="I133" s="172"/>
      <c r="J133" s="163"/>
    </row>
    <row r="134" spans="1:10" s="117" customFormat="1" x14ac:dyDescent="0.25">
      <c r="A134" s="111">
        <v>44834</v>
      </c>
      <c r="B134" s="102" t="s">
        <v>258</v>
      </c>
      <c r="C134" s="113">
        <v>0</v>
      </c>
      <c r="D134" s="113">
        <v>32000</v>
      </c>
      <c r="E134" s="100">
        <f t="shared" si="2"/>
        <v>725877.54</v>
      </c>
      <c r="F134" s="173"/>
      <c r="G134" s="174"/>
      <c r="H134" s="175"/>
      <c r="I134" s="172"/>
      <c r="J134" s="163"/>
    </row>
    <row r="135" spans="1:10" s="117" customFormat="1" x14ac:dyDescent="0.25">
      <c r="A135" s="111">
        <v>44834</v>
      </c>
      <c r="B135" s="102" t="s">
        <v>258</v>
      </c>
      <c r="C135" s="113">
        <v>0</v>
      </c>
      <c r="D135" s="113">
        <v>98000</v>
      </c>
      <c r="E135" s="112">
        <f t="shared" si="2"/>
        <v>823877.54</v>
      </c>
      <c r="F135" s="173"/>
      <c r="G135" s="174"/>
      <c r="H135" s="175"/>
      <c r="I135" s="172"/>
      <c r="J135" s="163"/>
    </row>
    <row r="136" spans="1:10" s="117" customFormat="1" x14ac:dyDescent="0.25">
      <c r="A136" s="111">
        <v>44834</v>
      </c>
      <c r="B136" s="102" t="s">
        <v>258</v>
      </c>
      <c r="C136" s="113">
        <v>0</v>
      </c>
      <c r="D136" s="113">
        <v>95000</v>
      </c>
      <c r="E136" s="100">
        <f t="shared" si="2"/>
        <v>918877.54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44834</v>
      </c>
      <c r="B137" s="102" t="s">
        <v>111</v>
      </c>
      <c r="C137" s="113">
        <v>95000</v>
      </c>
      <c r="D137" s="113">
        <v>0</v>
      </c>
      <c r="E137" s="112">
        <f t="shared" si="2"/>
        <v>823877.54</v>
      </c>
      <c r="F137" s="173"/>
      <c r="G137" s="174"/>
      <c r="H137" s="175"/>
      <c r="I137" s="172"/>
      <c r="J137" s="163"/>
    </row>
    <row r="138" spans="1:10" s="117" customFormat="1" x14ac:dyDescent="0.25">
      <c r="A138" s="111">
        <v>44834</v>
      </c>
      <c r="B138" s="102" t="s">
        <v>259</v>
      </c>
      <c r="C138" s="113">
        <v>450000</v>
      </c>
      <c r="D138" s="113">
        <v>0</v>
      </c>
      <c r="E138" s="100">
        <f t="shared" si="2"/>
        <v>373877.54000000004</v>
      </c>
      <c r="F138" s="173"/>
      <c r="G138" s="174"/>
      <c r="H138" s="175"/>
      <c r="I138" s="172"/>
      <c r="J138" s="163"/>
    </row>
    <row r="139" spans="1:10" s="117" customFormat="1" x14ac:dyDescent="0.25">
      <c r="A139" s="111">
        <v>44834</v>
      </c>
      <c r="B139" s="102" t="s">
        <v>47</v>
      </c>
      <c r="C139" s="113">
        <v>9118.57</v>
      </c>
      <c r="D139" s="113">
        <v>0</v>
      </c>
      <c r="E139" s="112">
        <f t="shared" si="2"/>
        <v>364758.97000000003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44834</v>
      </c>
      <c r="B140" s="187" t="s">
        <v>261</v>
      </c>
      <c r="C140" s="113">
        <v>276.08</v>
      </c>
      <c r="D140" s="113">
        <v>0</v>
      </c>
      <c r="E140" s="100">
        <f t="shared" si="2"/>
        <v>364482.89</v>
      </c>
      <c r="F140" s="173"/>
      <c r="G140" s="174"/>
      <c r="H140" s="175"/>
      <c r="I140" s="172"/>
      <c r="J140" s="163"/>
    </row>
    <row r="141" spans="1:10" s="117" customFormat="1" x14ac:dyDescent="0.25">
      <c r="A141" s="111">
        <v>44834</v>
      </c>
      <c r="B141" s="102" t="s">
        <v>260</v>
      </c>
      <c r="C141" s="113">
        <v>2900</v>
      </c>
      <c r="D141" s="113">
        <v>0</v>
      </c>
      <c r="E141" s="112">
        <f t="shared" si="2"/>
        <v>361582.89</v>
      </c>
      <c r="F141" s="173"/>
      <c r="G141" s="174"/>
      <c r="H141" s="175"/>
      <c r="I141" s="172"/>
      <c r="J141" s="163"/>
    </row>
    <row r="142" spans="1:10" s="117" customFormat="1" x14ac:dyDescent="0.25">
      <c r="A142" s="111">
        <v>44834</v>
      </c>
      <c r="B142" s="208" t="s">
        <v>262</v>
      </c>
      <c r="C142" s="113">
        <v>0</v>
      </c>
      <c r="D142" s="194">
        <v>3712</v>
      </c>
      <c r="E142" s="100">
        <f t="shared" si="2"/>
        <v>365294.89</v>
      </c>
      <c r="F142" s="173">
        <v>275</v>
      </c>
      <c r="G142" s="174">
        <v>44834</v>
      </c>
      <c r="H142" s="175" t="s">
        <v>159</v>
      </c>
      <c r="I142" s="172" t="s">
        <v>272</v>
      </c>
      <c r="J142" s="209" t="s">
        <v>42</v>
      </c>
    </row>
    <row r="143" spans="1:10" s="117" customFormat="1" x14ac:dyDescent="0.25">
      <c r="A143" s="111">
        <v>44834</v>
      </c>
      <c r="B143" s="102" t="s">
        <v>263</v>
      </c>
      <c r="C143" s="113">
        <v>1473.2</v>
      </c>
      <c r="D143" s="113">
        <v>0</v>
      </c>
      <c r="E143" s="112">
        <f t="shared" si="2"/>
        <v>363821.69</v>
      </c>
      <c r="F143" s="173"/>
      <c r="G143" s="174"/>
      <c r="H143" s="175"/>
      <c r="I143" s="172"/>
      <c r="J143" s="163"/>
    </row>
    <row r="144" spans="1:10" s="117" customFormat="1" x14ac:dyDescent="0.25">
      <c r="A144" s="111">
        <v>44834</v>
      </c>
      <c r="B144" s="102" t="s">
        <v>264</v>
      </c>
      <c r="C144" s="113">
        <v>41463</v>
      </c>
      <c r="D144" s="113">
        <v>0</v>
      </c>
      <c r="E144" s="100">
        <f t="shared" si="2"/>
        <v>322358.69</v>
      </c>
      <c r="F144" s="173"/>
      <c r="G144" s="174"/>
      <c r="H144" s="175"/>
      <c r="I144" s="172"/>
      <c r="J144" s="163"/>
    </row>
    <row r="145" spans="1:10" s="117" customFormat="1" x14ac:dyDescent="0.25">
      <c r="A145" s="111">
        <v>44834</v>
      </c>
      <c r="B145" s="102" t="s">
        <v>265</v>
      </c>
      <c r="C145" s="113">
        <v>71387.81</v>
      </c>
      <c r="D145" s="113">
        <v>0</v>
      </c>
      <c r="E145" s="112">
        <f t="shared" si="2"/>
        <v>250970.88</v>
      </c>
      <c r="F145" s="173"/>
      <c r="G145" s="174"/>
      <c r="H145" s="175"/>
      <c r="I145" s="172"/>
      <c r="J145" s="163"/>
    </row>
    <row r="146" spans="1:10" s="117" customFormat="1" x14ac:dyDescent="0.25">
      <c r="A146" s="111">
        <v>44834</v>
      </c>
      <c r="B146" s="102" t="s">
        <v>266</v>
      </c>
      <c r="C146" s="113">
        <v>166000</v>
      </c>
      <c r="D146" s="113">
        <v>0</v>
      </c>
      <c r="E146" s="100">
        <f t="shared" si="2"/>
        <v>84970.880000000005</v>
      </c>
      <c r="F146" s="173"/>
      <c r="G146" s="174"/>
      <c r="H146" s="175"/>
      <c r="I146" s="172"/>
      <c r="J146" s="163"/>
    </row>
    <row r="147" spans="1:10" s="117" customFormat="1" x14ac:dyDescent="0.25">
      <c r="A147" s="111">
        <v>44834</v>
      </c>
      <c r="B147" s="102" t="s">
        <v>60</v>
      </c>
      <c r="C147" s="113">
        <v>51000</v>
      </c>
      <c r="D147" s="113">
        <v>0</v>
      </c>
      <c r="E147" s="112">
        <f t="shared" si="2"/>
        <v>33970.880000000005</v>
      </c>
      <c r="F147" s="173"/>
      <c r="G147" s="174"/>
      <c r="H147" s="175"/>
      <c r="I147" s="172"/>
      <c r="J147" s="163"/>
    </row>
    <row r="148" spans="1:10" s="117" customFormat="1" x14ac:dyDescent="0.25">
      <c r="A148" s="111">
        <v>44834</v>
      </c>
      <c r="B148" s="102" t="s">
        <v>267</v>
      </c>
      <c r="C148" s="113">
        <v>17933.63</v>
      </c>
      <c r="D148" s="113">
        <v>0</v>
      </c>
      <c r="E148" s="100">
        <f t="shared" si="2"/>
        <v>16037.250000000004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16037.250000000004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16037.250000000004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16037.250000000004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16037.250000000004</v>
      </c>
      <c r="F152" s="173"/>
      <c r="G152" s="174"/>
      <c r="H152" s="175"/>
      <c r="I152" s="199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16037.250000000004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si="2"/>
        <v>16037.250000000004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16037.250000000004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2"/>
        <v>16037.250000000004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16037.250000000004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2"/>
        <v>16037.250000000004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16037.250000000004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85"/>
      <c r="C160" s="113">
        <v>0</v>
      </c>
      <c r="D160" s="113">
        <v>0</v>
      </c>
      <c r="E160" s="100">
        <f t="shared" si="2"/>
        <v>16037.250000000004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16037.250000000004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3">E161-C162+D162</f>
        <v>16037.250000000004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16037.250000000004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16037.250000000004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16037.250000000004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16037.250000000004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16037.250000000004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16037.250000000004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16037.250000000004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16037.250000000004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16037.250000000004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16037.250000000004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16037.250000000004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16037.250000000004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16037.250000000004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16037.250000000004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16037.250000000004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16037.250000000004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16037.250000000004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00">
        <f t="shared" si="3"/>
        <v>16037.250000000004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16037.250000000004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16037.250000000004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16037.250000000004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16037.250000000004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16037.250000000004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16037.250000000004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16037.250000000004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16037.250000000004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16037.250000000004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16037.250000000004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16037.250000000004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16037.250000000004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16037.250000000004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16037.250000000004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16037.250000000004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16037.250000000004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16037.250000000004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16037.250000000004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16037.250000000004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16037.250000000004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16037.250000000004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16037.250000000004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16037.250000000004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16037.250000000004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16037.250000000004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16037.250000000004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16037.250000000004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16037.250000000004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16037.250000000004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16037.250000000004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16037.250000000004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16037.250000000004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16037.250000000004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16037.250000000004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16037.250000000004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16037.250000000004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16037.250000000004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16037.250000000004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16037.250000000004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16037.250000000004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16037.250000000004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16037.250000000004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16037.250000000004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16037.250000000004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16037.250000000004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16037.250000000004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16037.250000000004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16037.250000000004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16037.250000000004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16037.250000000004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16037.250000000004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16037.250000000004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16037.250000000004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16037.250000000004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16037.250000000004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16037.250000000004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16037.250000000004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16037.250000000004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16037.250000000004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16037.250000000004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16037.250000000004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16037.250000000004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16037.250000000004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16037.250000000004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16037.250000000004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16037.250000000004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16037.250000000004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16037.250000000004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16037.250000000004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16037.250000000004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16037.250000000004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16037.250000000004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16037.250000000004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16037.250000000004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16037.250000000004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16037.250000000004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16037.250000000004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16037.250000000004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16037.250000000004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16037.250000000004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16037.250000000004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16037.250000000004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16037.250000000004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16037.250000000004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16037.250000000004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16037.250000000004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16037.250000000004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16037.250000000004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16037.250000000004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16037.250000000004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16037.250000000004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16037.250000000004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16037.250000000004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16037.250000000004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16037.250000000004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16037.250000000004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16037.250000000004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16037.250000000004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16037.250000000004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16037.250000000004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16037.250000000004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16037.250000000004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16037.250000000004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16037.250000000004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16037.250000000004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16037.250000000004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16037.250000000004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16037.250000000004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16037.250000000004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5">E289-C290+D290</f>
        <v>16037.250000000004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16037.250000000004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16037.250000000004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16037.250000000004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16037.250000000004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16037.250000000004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16037.250000000004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16037.250000000004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16037.250000000004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16037.250000000004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16037.250000000004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16037.250000000004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16037.250000000004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16037.250000000004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16037.250000000004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16037.250000000004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16037.250000000004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16037.250000000004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16037.250000000004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16037.250000000004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16037.250000000004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16037.250000000004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5"/>
        <v>16037.250000000004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5"/>
        <v>16037.250000000004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5"/>
        <v>16037.250000000004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5"/>
        <v>16037.250000000004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5"/>
        <v>16037.250000000004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5"/>
        <v>16037.250000000004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5"/>
        <v>16037.250000000004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5"/>
        <v>16037.250000000004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5"/>
        <v>16037.250000000004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5"/>
        <v>16037.250000000004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5"/>
        <v>16037.250000000004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5"/>
        <v>16037.250000000004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5"/>
        <v>16037.250000000004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5"/>
        <v>16037.250000000004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5"/>
        <v>16037.250000000004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5"/>
        <v>16037.250000000004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5"/>
        <v>16037.250000000004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5"/>
        <v>16037.250000000004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5"/>
        <v>16037.250000000004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5"/>
        <v>16037.250000000004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16037.250000000004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16037.250000000004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16037.250000000004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16037.250000000004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16037.250000000004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16037.250000000004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16037.250000000004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16037.250000000004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16037.250000000004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16037.250000000004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5"/>
        <v>16037.250000000004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16037.250000000004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16037.250000000004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16037.250000000004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16037.250000000004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5"/>
        <v>16037.250000000004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5"/>
        <v>16037.250000000004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5"/>
        <v>16037.250000000004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5"/>
        <v>16037.250000000004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5"/>
        <v>16037.250000000004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5"/>
        <v>16037.250000000004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5"/>
        <v>16037.250000000004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6">E353-C354+D354</f>
        <v>16037.250000000004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16037.250000000004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16037.250000000004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16037.250000000004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16037.250000000004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16037.250000000004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16037.250000000004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16037.250000000004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16037.250000000004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16037.250000000004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16037.250000000004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16037.250000000004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16037.250000000004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16037.250000000004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16037.250000000004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16037.250000000004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16037.250000000004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16037.250000000004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16037.250000000004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16037.250000000004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16037.250000000004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16037.250000000004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16037.250000000004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16037.250000000004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16037.250000000004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16037.250000000004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16037.250000000004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16037.250000000004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6"/>
        <v>16037.250000000004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16037.250000000004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16037.250000000004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16037.250000000004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16037.250000000004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16037.250000000004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16037.250000000004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16037.250000000004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16037.250000000004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16037.250000000004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16037.250000000004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16037.250000000004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16037.250000000004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16037.250000000004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16037.250000000004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16037.250000000004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6"/>
        <v>16037.250000000004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6"/>
        <v>16037.250000000004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6"/>
        <v>16037.250000000004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6"/>
        <v>16037.250000000004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6"/>
        <v>16037.250000000004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6"/>
        <v>16037.250000000004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6"/>
        <v>16037.250000000004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6"/>
        <v>16037.250000000004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6"/>
        <v>16037.250000000004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6"/>
        <v>16037.250000000004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6"/>
        <v>16037.250000000004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6"/>
        <v>16037.250000000004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6"/>
        <v>16037.250000000004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6"/>
        <v>16037.250000000004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6"/>
        <v>16037.250000000004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6"/>
        <v>16037.250000000004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6"/>
        <v>16037.250000000004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6"/>
        <v>16037.250000000004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6"/>
        <v>16037.250000000004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6"/>
        <v>16037.250000000004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7">E417-C418+D418</f>
        <v>16037.250000000004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16037.250000000004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16037.250000000004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16037.250000000004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16037.250000000004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16037.250000000004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16037.250000000004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16037.250000000004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16037.250000000004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16037.250000000004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16037.250000000004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16037.250000000004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16037.250000000004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16037.250000000004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16037.250000000004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16037.250000000004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16037.250000000004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16037.250000000004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16037.250000000004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16037.250000000004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16037.250000000004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16037.250000000004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16037.250000000004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16037.250000000004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16037.250000000004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16037.250000000004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16037.250000000004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16037.250000000004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8">E445-C446+D446</f>
        <v>16037.250000000004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16037.250000000004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8"/>
        <v>16037.250000000004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16037.250000000004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8"/>
        <v>16037.250000000004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16037.250000000004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8"/>
        <v>16037.250000000004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16037.250000000004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8"/>
        <v>16037.250000000004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16037.250000000004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8"/>
        <v>16037.250000000004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16037.250000000004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8"/>
        <v>16037.250000000004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16037.250000000004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8"/>
        <v>16037.250000000004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16037.250000000004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8"/>
        <v>16037.250000000004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16037.250000000004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8"/>
        <v>16037.250000000004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16037.250000000004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8"/>
        <v>16037.250000000004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16037.250000000004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8"/>
        <v>16037.250000000004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16037.250000000004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8"/>
        <v>16037.250000000004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16037.250000000004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8"/>
        <v>16037.250000000004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16037.250000000004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8"/>
        <v>16037.250000000004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16037.250000000004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16037.250000000004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16037.250000000004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16037.250000000004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16037.250000000004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16037.250000000004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16037.250000000004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16037.250000000004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16037.250000000004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16037.250000000004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16037.250000000004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16037.250000000004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16037.250000000004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16037.250000000004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16037.250000000004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16037.250000000004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16037.250000000004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16037.250000000004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16037.250000000004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9">E493-C494+D494</f>
        <v>16037.250000000004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16037.250000000004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16037.250000000004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16037.250000000004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16037.250000000004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16037.250000000004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16037.250000000004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16037.250000000004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16037.250000000004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16037.250000000004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16037.250000000004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16037.250000000004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16037.250000000004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16037.250000000004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16037.250000000004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16037.250000000004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16037.250000000004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16037.250000000004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16037.250000000004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16037.250000000004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16037.250000000004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16037.250000000004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16037.250000000004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16037.250000000004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16037.250000000004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16037.250000000004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16037.250000000004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16037.250000000004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16037.250000000004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16037.250000000004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16037.250000000004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16037.250000000004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16037.250000000004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16037.250000000004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16037.250000000004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16037.250000000004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16037.250000000004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16037.250000000004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16037.250000000004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16037.250000000004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25" t="s">
        <v>24</v>
      </c>
      <c r="H1" s="226"/>
      <c r="I1" s="226"/>
      <c r="J1" s="227" t="s">
        <v>23</v>
      </c>
      <c r="K1" s="227"/>
      <c r="L1" s="228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18829.95</v>
      </c>
      <c r="N4" s="15"/>
    </row>
    <row r="5" spans="1:14" x14ac:dyDescent="0.25">
      <c r="A5" s="12">
        <f>BAJIO16643561!A6</f>
        <v>44805</v>
      </c>
      <c r="B5" s="13"/>
      <c r="C5" s="13" t="str">
        <f>BAJIO16643561!B6</f>
        <v> INNOVAMED S DE RL DE CV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4156.5517241379321</v>
      </c>
      <c r="K5" s="14">
        <f t="shared" si="1"/>
        <v>665.04827586206909</v>
      </c>
      <c r="L5" s="14">
        <f>BAJIO16643561!C6</f>
        <v>4821.6000000000004</v>
      </c>
      <c r="M5" s="90">
        <f t="shared" ref="M5:M68" si="2">M4+I5-L5</f>
        <v>14008.35</v>
      </c>
      <c r="N5" s="15"/>
    </row>
    <row r="6" spans="1:14" x14ac:dyDescent="0.25">
      <c r="A6" s="12">
        <f>BAJIO16643561!A7</f>
        <v>44805</v>
      </c>
      <c r="B6" s="13"/>
      <c r="C6" s="13" t="str">
        <f>BAJIO16643561!B7</f>
        <v>Compra - Disposicion por POS en AUTOELECTRICA FIRO 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3746.4482758620693</v>
      </c>
      <c r="K6" s="14">
        <f t="shared" si="1"/>
        <v>599.43172413793116</v>
      </c>
      <c r="L6" s="14">
        <f>BAJIO16643561!C7</f>
        <v>4345.88</v>
      </c>
      <c r="M6" s="90">
        <f t="shared" si="2"/>
        <v>9662.4700000000012</v>
      </c>
      <c r="N6" s="15"/>
    </row>
    <row r="7" spans="1:14" x14ac:dyDescent="0.25">
      <c r="A7" s="12">
        <f>BAJIO16643561!A8</f>
        <v>44805</v>
      </c>
      <c r="B7" s="13"/>
      <c r="C7" s="13" t="str">
        <f>BAJIO16643561!B8</f>
        <v>Compra - Disposicion por POS en TRACTO ACCS NORESTE</v>
      </c>
      <c r="D7" s="85"/>
      <c r="E7" s="80">
        <f>BAJIO16643561!I8</f>
        <v>0</v>
      </c>
      <c r="F7" s="149">
        <f>BAJIO16643561!H8</f>
        <v>0</v>
      </c>
      <c r="G7" s="14">
        <f t="shared" si="3"/>
        <v>0</v>
      </c>
      <c r="H7" s="14">
        <f t="shared" si="0"/>
        <v>0</v>
      </c>
      <c r="I7" s="90">
        <f>BAJIO16643561!D8</f>
        <v>0</v>
      </c>
      <c r="J7" s="14">
        <f t="shared" si="4"/>
        <v>780</v>
      </c>
      <c r="K7" s="14">
        <f t="shared" si="1"/>
        <v>124.8</v>
      </c>
      <c r="L7" s="14">
        <f>BAJIO16643561!C8</f>
        <v>904.8</v>
      </c>
      <c r="M7" s="90">
        <f t="shared" si="2"/>
        <v>8757.6700000000019</v>
      </c>
      <c r="N7" s="15"/>
    </row>
    <row r="8" spans="1:14" x14ac:dyDescent="0.25">
      <c r="A8" s="12">
        <f>BAJIO16643561!A9</f>
        <v>44805</v>
      </c>
      <c r="B8" s="13"/>
      <c r="C8" s="13" t="str">
        <f>BAJIO16643561!B9</f>
        <v> INTEGRADORA DE INSUMOS DEL NORESTE S.A.  Concepto del Pago: Transferencia de INTEGRADORA DE INSUMOS</v>
      </c>
      <c r="D8" s="85"/>
      <c r="E8" s="80" t="str">
        <f>BAJIO16643561!I9</f>
        <v>F4549</v>
      </c>
      <c r="F8" s="149">
        <f>BAJIO16643561!H9</f>
        <v>2051</v>
      </c>
      <c r="G8" s="14">
        <f t="shared" si="3"/>
        <v>3255.0000000000005</v>
      </c>
      <c r="H8" s="14">
        <f t="shared" si="0"/>
        <v>520.80000000000007</v>
      </c>
      <c r="I8" s="90">
        <f>BAJIO16643561!D9</f>
        <v>3775.8</v>
      </c>
      <c r="J8" s="14">
        <f t="shared" si="4"/>
        <v>0</v>
      </c>
      <c r="K8" s="14">
        <f t="shared" si="1"/>
        <v>0</v>
      </c>
      <c r="L8" s="14">
        <f>BAJIO16643561!C9</f>
        <v>0</v>
      </c>
      <c r="M8" s="90">
        <f t="shared" si="2"/>
        <v>12533.470000000001</v>
      </c>
      <c r="N8" s="15"/>
    </row>
    <row r="9" spans="1:14" x14ac:dyDescent="0.25">
      <c r="A9" s="12">
        <f>BAJIO16643561!A10</f>
        <v>44806</v>
      </c>
      <c r="B9" s="13"/>
      <c r="C9" s="13" t="str">
        <f>BAJIO16643561!B10</f>
        <v>CONSTRUCTORA INVERME X SA DE CV  Concepto del Pago: TRASPASO A CUENTA DE INVERMEX BAJIO</v>
      </c>
      <c r="D9" s="85"/>
      <c r="E9" s="80">
        <f>BAJIO16643561!I10</f>
        <v>0</v>
      </c>
      <c r="F9" s="149">
        <f>BAJIO16643561!H10</f>
        <v>0</v>
      </c>
      <c r="G9" s="14">
        <f t="shared" si="3"/>
        <v>86206.896551724145</v>
      </c>
      <c r="H9" s="14">
        <f t="shared" si="0"/>
        <v>13793.103448275864</v>
      </c>
      <c r="I9" s="90">
        <f>BAJIO16643561!D10</f>
        <v>100000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112533.47</v>
      </c>
      <c r="N9" s="15"/>
    </row>
    <row r="10" spans="1:14" x14ac:dyDescent="0.25">
      <c r="A10" s="12">
        <f>BAJIO16643561!A11</f>
        <v>44806</v>
      </c>
      <c r="B10" s="13"/>
      <c r="C10" s="13" t="str">
        <f>BAJIO16643561!B11</f>
        <v>KASE SOLUCIONES INTEGRALES   Concepto del Pago: F2063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23358.060344827587</v>
      </c>
      <c r="K10" s="14">
        <f t="shared" si="1"/>
        <v>3737.2896551724139</v>
      </c>
      <c r="L10" s="14">
        <f>BAJIO16643561!C11</f>
        <v>27095.35</v>
      </c>
      <c r="M10" s="90">
        <f t="shared" si="2"/>
        <v>85438.12</v>
      </c>
      <c r="N10" s="15"/>
    </row>
    <row r="11" spans="1:14" x14ac:dyDescent="0.25">
      <c r="A11" s="12">
        <f>BAJIO16643561!A12</f>
        <v>44806</v>
      </c>
      <c r="B11" s="13"/>
      <c r="C11" s="13" t="str">
        <f>BAJIO16643561!B12</f>
        <v>GARZA GUZMAN HECTOR  Concepto del Pago: F170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15000.000000000002</v>
      </c>
      <c r="K11" s="14">
        <f t="shared" si="1"/>
        <v>2400.0000000000005</v>
      </c>
      <c r="L11" s="14">
        <f>BAJIO16643561!C12</f>
        <v>17400</v>
      </c>
      <c r="M11" s="90">
        <f t="shared" si="2"/>
        <v>68038.12</v>
      </c>
      <c r="N11" s="15"/>
    </row>
    <row r="12" spans="1:14" x14ac:dyDescent="0.25">
      <c r="A12" s="12">
        <f>BAJIO16643561!A13</f>
        <v>44806</v>
      </c>
      <c r="B12" s="13"/>
      <c r="C12" s="13" t="str">
        <f>BAJIO16643561!B13</f>
        <v>GARZA GUZMAN HECTOR   Concepto del Pago: F166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35000</v>
      </c>
      <c r="K12" s="14">
        <f t="shared" si="1"/>
        <v>5600</v>
      </c>
      <c r="L12" s="14">
        <f>BAJIO16643561!C13</f>
        <v>40600</v>
      </c>
      <c r="M12" s="90">
        <f t="shared" si="2"/>
        <v>27438.119999999995</v>
      </c>
      <c r="N12" s="15"/>
    </row>
    <row r="13" spans="1:14" x14ac:dyDescent="0.25">
      <c r="A13" s="12">
        <f>BAJIO16643561!A14</f>
        <v>44806</v>
      </c>
      <c r="B13" s="13"/>
      <c r="C13" s="13" t="str">
        <f>BAJIO16643561!B14</f>
        <v>Ryder Capital S de R L de C V  Concepto del Pago: 33871</v>
      </c>
      <c r="D13" s="85"/>
      <c r="E13" s="80" t="str">
        <f>BAJIO16643561!I14</f>
        <v>F4312</v>
      </c>
      <c r="F13" s="149">
        <f>BAJIO16643561!H14</f>
        <v>2052</v>
      </c>
      <c r="G13" s="14">
        <f t="shared" si="3"/>
        <v>39000</v>
      </c>
      <c r="H13" s="14">
        <f t="shared" si="0"/>
        <v>6240</v>
      </c>
      <c r="I13" s="90">
        <f>BAJIO16643561!D14</f>
        <v>45240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72678.12</v>
      </c>
      <c r="N13" s="15"/>
    </row>
    <row r="14" spans="1:14" ht="30" x14ac:dyDescent="0.25">
      <c r="A14" s="12">
        <f>BAJIO16643561!A15</f>
        <v>44806</v>
      </c>
      <c r="B14" s="13"/>
      <c r="C14" s="13" t="str">
        <f>BAJIO16643561!B15</f>
        <v>GRUPO MAPUCHE SA DE CV  Concepto del Pago: F 4494 ART DE LIMPIEZA</v>
      </c>
      <c r="D14" s="85"/>
      <c r="E14" s="80" t="str">
        <f>BAJIO16643561!I15</f>
        <v>F4494</v>
      </c>
      <c r="F14" s="149">
        <f>BAJIO16643561!H15</f>
        <v>2053</v>
      </c>
      <c r="G14" s="14">
        <f t="shared" si="3"/>
        <v>13200</v>
      </c>
      <c r="H14" s="14">
        <f t="shared" si="0"/>
        <v>2112</v>
      </c>
      <c r="I14" s="90">
        <f>BAJIO16643561!D15</f>
        <v>15312</v>
      </c>
      <c r="J14" s="14">
        <f t="shared" si="4"/>
        <v>0</v>
      </c>
      <c r="K14" s="14">
        <f t="shared" si="1"/>
        <v>0</v>
      </c>
      <c r="L14" s="14">
        <f>BAJIO16643561!C15</f>
        <v>0</v>
      </c>
      <c r="M14" s="90">
        <f t="shared" si="2"/>
        <v>87990.12</v>
      </c>
      <c r="N14" s="15"/>
    </row>
    <row r="15" spans="1:14" x14ac:dyDescent="0.25">
      <c r="A15" s="12">
        <f>BAJIO16643561!A16</f>
        <v>44806</v>
      </c>
      <c r="B15" s="13"/>
      <c r="C15" s="13" t="str">
        <f>BAJIO16643561!B16</f>
        <v>SERVICIOS AMBIENTALES INTERNACIONALES S  Concepto del Pago: fact 4288</v>
      </c>
      <c r="D15" s="85"/>
      <c r="E15" s="80" t="str">
        <f>BAJIO16643561!I16</f>
        <v>F4288</v>
      </c>
      <c r="F15" s="149">
        <f>BAJIO16643561!H16</f>
        <v>2054</v>
      </c>
      <c r="G15" s="14">
        <f t="shared" si="3"/>
        <v>14100.000000000002</v>
      </c>
      <c r="H15" s="14">
        <f t="shared" si="0"/>
        <v>2256.0000000000005</v>
      </c>
      <c r="I15" s="90">
        <f>BAJIO16643561!D16</f>
        <v>16356</v>
      </c>
      <c r="J15" s="14">
        <f t="shared" si="4"/>
        <v>0</v>
      </c>
      <c r="K15" s="14">
        <f t="shared" si="1"/>
        <v>0</v>
      </c>
      <c r="L15" s="14">
        <f>BAJIO16643561!C16</f>
        <v>0</v>
      </c>
      <c r="M15" s="90">
        <f t="shared" si="2"/>
        <v>104346.12</v>
      </c>
      <c r="N15" s="15"/>
    </row>
    <row r="16" spans="1:14" x14ac:dyDescent="0.25">
      <c r="A16" s="12">
        <f>BAJIO16643561!A17</f>
        <v>44806</v>
      </c>
      <c r="B16" s="13"/>
      <c r="C16" s="13" t="str">
        <f>BAJIO16643561!B17</f>
        <v>Cobro de comisión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150</v>
      </c>
      <c r="K16" s="14">
        <f t="shared" si="1"/>
        <v>24</v>
      </c>
      <c r="L16" s="14">
        <f>BAJIO16643561!C17</f>
        <v>174</v>
      </c>
      <c r="M16" s="90">
        <f t="shared" si="2"/>
        <v>104172.12</v>
      </c>
      <c r="N16" s="15"/>
    </row>
    <row r="17" spans="1:14" s="86" customFormat="1" x14ac:dyDescent="0.25">
      <c r="A17" s="12">
        <f>BAJIO16643561!A18</f>
        <v>44807</v>
      </c>
      <c r="B17" s="85"/>
      <c r="C17" s="13" t="str">
        <f>BAJIO16643561!B18</f>
        <v>URRECHA VALLES FELIPE EDUARDO  Concepto del Pago: NOMINA</v>
      </c>
      <c r="D17" s="85"/>
      <c r="E17" s="80">
        <f>BAJIO16643561!I18</f>
        <v>0</v>
      </c>
      <c r="F17" s="149">
        <f>BAJIO16643561!H18</f>
        <v>0</v>
      </c>
      <c r="G17" s="144">
        <f t="shared" si="3"/>
        <v>0</v>
      </c>
      <c r="H17" s="144">
        <f t="shared" si="0"/>
        <v>0</v>
      </c>
      <c r="I17" s="90">
        <f>BAJIO16643561!D18</f>
        <v>0</v>
      </c>
      <c r="J17" s="144">
        <f t="shared" si="4"/>
        <v>1553.2758620689656</v>
      </c>
      <c r="K17" s="144">
        <f t="shared" si="1"/>
        <v>248.52413793103449</v>
      </c>
      <c r="L17" s="14">
        <f>BAJIO16643561!C18</f>
        <v>1801.8</v>
      </c>
      <c r="M17" s="145">
        <f t="shared" si="2"/>
        <v>102370.31999999999</v>
      </c>
      <c r="N17" s="146"/>
    </row>
    <row r="18" spans="1:14" x14ac:dyDescent="0.25">
      <c r="A18" s="12">
        <f>BAJIO16643561!A19</f>
        <v>44807</v>
      </c>
      <c r="B18" s="85"/>
      <c r="C18" s="13" t="str">
        <f>BAJIO16643561!B19</f>
        <v>Compra - Disposicion por POS en BEST WESTERN PREMIER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4027.1637931034488</v>
      </c>
      <c r="K18" s="144">
        <f t="shared" si="1"/>
        <v>644.34620689655185</v>
      </c>
      <c r="L18" s="14">
        <f>BAJIO16643561!C19</f>
        <v>4671.51</v>
      </c>
      <c r="M18" s="145">
        <f t="shared" si="2"/>
        <v>97698.81</v>
      </c>
      <c r="N18" s="15"/>
    </row>
    <row r="19" spans="1:14" x14ac:dyDescent="0.25">
      <c r="A19" s="12">
        <f>BAJIO16643561!A20</f>
        <v>44809</v>
      </c>
      <c r="B19" s="85"/>
      <c r="C19" s="13" t="str">
        <f>BAJIO16643561!B20</f>
        <v>CARNES FINAS SAN JUA N SEND  TEF Recibido</v>
      </c>
      <c r="D19" s="85"/>
      <c r="E19" s="80" t="str">
        <f>BAJIO16643561!I20</f>
        <v>F4496</v>
      </c>
      <c r="F19" s="149">
        <f>BAJIO16643561!H20</f>
        <v>2055</v>
      </c>
      <c r="G19" s="144"/>
      <c r="H19" s="144"/>
      <c r="I19" s="90">
        <f>BAJIO16643561!D20</f>
        <v>14848</v>
      </c>
      <c r="J19" s="144">
        <f t="shared" si="5"/>
        <v>0</v>
      </c>
      <c r="K19" s="144">
        <f t="shared" si="1"/>
        <v>0</v>
      </c>
      <c r="L19" s="14">
        <f>BAJIO16643561!C20</f>
        <v>0</v>
      </c>
      <c r="M19" s="145">
        <f t="shared" si="2"/>
        <v>112546.81</v>
      </c>
      <c r="N19" s="15"/>
    </row>
    <row r="20" spans="1:14" x14ac:dyDescent="0.25">
      <c r="A20" s="12">
        <f>BAJIO16643561!A21</f>
        <v>44809</v>
      </c>
      <c r="B20" s="85"/>
      <c r="C20" s="13" t="str">
        <f>BAJIO16643561!B21</f>
        <v>COMERCIALIZADORA DE MANGUERAS   Concepto del Pago: F323977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4781.5862068965525</v>
      </c>
      <c r="K20" s="144">
        <f t="shared" si="1"/>
        <v>765.05379310344847</v>
      </c>
      <c r="L20" s="14">
        <f>BAJIO16643561!C21</f>
        <v>5546.64</v>
      </c>
      <c r="M20" s="145">
        <f t="shared" si="2"/>
        <v>107000.17</v>
      </c>
      <c r="N20" s="15"/>
    </row>
    <row r="21" spans="1:14" x14ac:dyDescent="0.25">
      <c r="A21" s="12">
        <f>BAJIO16643561!A22</f>
        <v>44809</v>
      </c>
      <c r="B21" s="85"/>
      <c r="C21" s="13" t="str">
        <f>BAJIO16643561!B22</f>
        <v>SOSA MONTERO IGNACIO   Concepto del Pago: LIQUIDACION DE FACTURA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2500</v>
      </c>
      <c r="K21" s="144">
        <f t="shared" si="1"/>
        <v>400</v>
      </c>
      <c r="L21" s="14">
        <f>BAJIO16643561!C22</f>
        <v>2900</v>
      </c>
      <c r="M21" s="145">
        <f t="shared" si="2"/>
        <v>104100.17</v>
      </c>
      <c r="N21" s="15"/>
    </row>
    <row r="22" spans="1:14" x14ac:dyDescent="0.25">
      <c r="A22" s="12">
        <f>BAJIO16643561!A23</f>
        <v>44809</v>
      </c>
      <c r="B22" s="85"/>
      <c r="C22" s="13" t="str">
        <f>BAJIO16643561!B23</f>
        <v>CENTRAL DE MANGUERAS Y ACCESOR   Concepto del Pago: LIQUIDACION DE FACTURA</v>
      </c>
      <c r="D22" s="85"/>
      <c r="E22" s="80">
        <f>BAJIO16643561!I23</f>
        <v>0</v>
      </c>
      <c r="F22" s="149">
        <f>BAJIO16643561!H23</f>
        <v>0</v>
      </c>
      <c r="G22" s="144">
        <f>I22/1.16</f>
        <v>0</v>
      </c>
      <c r="H22" s="144">
        <f t="shared" si="6"/>
        <v>0</v>
      </c>
      <c r="I22" s="90">
        <f>BAJIO16643561!D23</f>
        <v>0</v>
      </c>
      <c r="J22" s="144">
        <f t="shared" si="5"/>
        <v>2706.6034482758623</v>
      </c>
      <c r="K22" s="144">
        <f t="shared" si="1"/>
        <v>433.05655172413799</v>
      </c>
      <c r="L22" s="14">
        <f>BAJIO16643561!C23</f>
        <v>3139.66</v>
      </c>
      <c r="M22" s="145">
        <f t="shared" si="2"/>
        <v>100960.51</v>
      </c>
      <c r="N22" s="15"/>
    </row>
    <row r="23" spans="1:14" x14ac:dyDescent="0.25">
      <c r="A23" s="12">
        <f>BAJIO16643561!A24</f>
        <v>44809</v>
      </c>
      <c r="B23" s="85"/>
      <c r="C23" s="13" t="str">
        <f>BAJIO16643561!B24</f>
        <v>FLORES SAN VICENTE KARINA  Concepto del Pago: PAGO</v>
      </c>
      <c r="D23" s="85"/>
      <c r="E23" s="80">
        <f>BAJIO16643561!I24</f>
        <v>0</v>
      </c>
      <c r="F23" s="149">
        <f>BAJIO16643561!H24</f>
        <v>0</v>
      </c>
      <c r="G23" s="144">
        <f>I23/1.16</f>
        <v>0</v>
      </c>
      <c r="H23" s="144">
        <f t="shared" si="6"/>
        <v>0</v>
      </c>
      <c r="I23" s="90">
        <f>BAJIO16643561!D24</f>
        <v>0</v>
      </c>
      <c r="J23" s="144">
        <f t="shared" si="5"/>
        <v>5775.8620689655172</v>
      </c>
      <c r="K23" s="144">
        <f t="shared" si="1"/>
        <v>924.13793103448279</v>
      </c>
      <c r="L23" s="14">
        <f>BAJIO16643561!C24</f>
        <v>6700</v>
      </c>
      <c r="M23" s="145">
        <f t="shared" si="2"/>
        <v>94260.51</v>
      </c>
      <c r="N23" s="15"/>
    </row>
    <row r="24" spans="1:14" x14ac:dyDescent="0.25">
      <c r="A24" s="12">
        <f>BAJIO16643561!A25</f>
        <v>44809</v>
      </c>
      <c r="B24" s="85"/>
      <c r="C24" s="13" t="str">
        <f>BAJIO16643561!B25</f>
        <v>DELFINA CANTU CANTU  Concepto del Pago: LIQUIDACION DE FACTURA</v>
      </c>
      <c r="D24" s="85"/>
      <c r="E24" s="80">
        <f>BAJIO16643561!I25</f>
        <v>0</v>
      </c>
      <c r="F24" s="149">
        <f>BAJIO16643561!H25</f>
        <v>0</v>
      </c>
      <c r="G24" s="144">
        <f t="shared" si="3"/>
        <v>0</v>
      </c>
      <c r="H24" s="144">
        <f t="shared" si="6"/>
        <v>0</v>
      </c>
      <c r="I24" s="90">
        <f>BAJIO16643561!D25</f>
        <v>0</v>
      </c>
      <c r="J24" s="144">
        <f t="shared" si="4"/>
        <v>7500.0000000000009</v>
      </c>
      <c r="K24" s="144">
        <f t="shared" si="1"/>
        <v>1200.0000000000002</v>
      </c>
      <c r="L24" s="14">
        <f>BAJIO16643561!C25</f>
        <v>8700</v>
      </c>
      <c r="M24" s="145">
        <f t="shared" si="2"/>
        <v>85560.51</v>
      </c>
      <c r="N24" s="15"/>
    </row>
    <row r="25" spans="1:14" x14ac:dyDescent="0.25">
      <c r="A25" s="12">
        <f>BAJIO16643561!A26</f>
        <v>44809</v>
      </c>
      <c r="B25" s="85"/>
      <c r="C25" s="13" t="str">
        <f>BAJIO16643561!B26</f>
        <v>TECNO MAIZ SA DE CV  Concepto del Pago: 665050000090542022001</v>
      </c>
      <c r="D25" s="85"/>
      <c r="E25" s="80" t="str">
        <f>BAJIO16643561!I26</f>
        <v>F4393</v>
      </c>
      <c r="F25" s="149">
        <f>BAJIO16643561!H26</f>
        <v>2059</v>
      </c>
      <c r="G25" s="144">
        <f t="shared" si="3"/>
        <v>67200</v>
      </c>
      <c r="H25" s="144">
        <f t="shared" si="6"/>
        <v>10752</v>
      </c>
      <c r="I25" s="90">
        <f>BAJIO16643561!D26</f>
        <v>77952</v>
      </c>
      <c r="J25" s="144">
        <f t="shared" si="4"/>
        <v>0</v>
      </c>
      <c r="K25" s="144">
        <f t="shared" si="1"/>
        <v>0</v>
      </c>
      <c r="L25" s="14">
        <f>BAJIO16643561!C26</f>
        <v>0</v>
      </c>
      <c r="M25" s="145">
        <f t="shared" si="2"/>
        <v>163512.51</v>
      </c>
      <c r="N25" s="15"/>
    </row>
    <row r="26" spans="1:14" x14ac:dyDescent="0.25">
      <c r="A26" s="12">
        <f>BAJIO16643561!A27</f>
        <v>44809</v>
      </c>
      <c r="B26" s="85"/>
      <c r="C26" s="13" t="str">
        <f>BAJIO16643561!B27</f>
        <v>SERV GASOLINEROS DE MEXICO SA   Concepto del Pago: 59114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43103.448275862072</v>
      </c>
      <c r="K26" s="144">
        <f t="shared" si="1"/>
        <v>6896.5517241379321</v>
      </c>
      <c r="L26" s="14">
        <f>BAJIO16643561!C27</f>
        <v>50000</v>
      </c>
      <c r="M26" s="145">
        <f t="shared" si="2"/>
        <v>113512.51000000001</v>
      </c>
      <c r="N26" s="15"/>
    </row>
    <row r="27" spans="1:14" ht="30" x14ac:dyDescent="0.25">
      <c r="A27" s="12">
        <f>BAJIO16643561!A28</f>
        <v>44809</v>
      </c>
      <c r="B27" s="85"/>
      <c r="C27" s="13" t="str">
        <f>BAJIO16643561!B28</f>
        <v>LIVETT CONSTRUCCIONES Y SU  Concepto del Pago: LIQUIDACION DE FACTURA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18103.448275862069</v>
      </c>
      <c r="K27" s="144">
        <f t="shared" si="1"/>
        <v>2896.5517241379312</v>
      </c>
      <c r="L27" s="14">
        <f>BAJIO16643561!C28</f>
        <v>21000</v>
      </c>
      <c r="M27" s="145">
        <f t="shared" si="2"/>
        <v>92512.510000000009</v>
      </c>
      <c r="N27" s="15"/>
    </row>
    <row r="28" spans="1:14" x14ac:dyDescent="0.25">
      <c r="A28" s="12">
        <f>BAJIO16643561!A29</f>
        <v>44810</v>
      </c>
      <c r="B28" s="85"/>
      <c r="C28" s="13" t="str">
        <f>BAJIO16643561!B29</f>
        <v>MINDLINK SA DE CV   Concepto del Pago: CONST INVERMEX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3000</v>
      </c>
      <c r="K28" s="144">
        <f t="shared" si="1"/>
        <v>480</v>
      </c>
      <c r="L28" s="14">
        <f>BAJIO16643561!C29</f>
        <v>3480</v>
      </c>
      <c r="M28" s="145">
        <f t="shared" si="2"/>
        <v>89032.510000000009</v>
      </c>
      <c r="N28" s="15"/>
    </row>
    <row r="29" spans="1:14" ht="30" x14ac:dyDescent="0.25">
      <c r="A29" s="12">
        <f>BAJIO16643561!A30</f>
        <v>44810</v>
      </c>
      <c r="B29" s="85"/>
      <c r="C29" s="13" t="str">
        <f>BAJIO16643561!B30</f>
        <v>PACCAR FINANCIAL MEXICO SA DE   Concepto del Pago: 3170740025</v>
      </c>
      <c r="D29" s="85"/>
      <c r="E29" s="80">
        <f>BAJIO16643561!I30</f>
        <v>0</v>
      </c>
      <c r="F29" s="149">
        <f>BAJIO16643561!H30</f>
        <v>0</v>
      </c>
      <c r="G29" s="144">
        <f t="shared" si="3"/>
        <v>0</v>
      </c>
      <c r="H29" s="144">
        <f t="shared" si="6"/>
        <v>0</v>
      </c>
      <c r="I29" s="90">
        <f>BAJIO16643561!D30</f>
        <v>0</v>
      </c>
      <c r="J29" s="144">
        <f t="shared" si="4"/>
        <v>12012.991379310346</v>
      </c>
      <c r="K29" s="144">
        <f t="shared" si="1"/>
        <v>1922.0786206896555</v>
      </c>
      <c r="L29" s="14">
        <f>BAJIO16643561!C30</f>
        <v>13935.07</v>
      </c>
      <c r="M29" s="145">
        <f t="shared" si="2"/>
        <v>75097.440000000002</v>
      </c>
      <c r="N29" s="15"/>
    </row>
    <row r="30" spans="1:14" ht="30" x14ac:dyDescent="0.25">
      <c r="A30" s="12">
        <f>BAJIO16643561!A31</f>
        <v>44811</v>
      </c>
      <c r="B30" s="85"/>
      <c r="C30" s="13" t="str">
        <f>BAJIO16643561!B31</f>
        <v>Compra - Disposicion por POS en IZZI MTY ATM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698.27586206896558</v>
      </c>
      <c r="K30" s="144">
        <f t="shared" si="1"/>
        <v>111.72413793103449</v>
      </c>
      <c r="L30" s="14">
        <f>BAJIO16643561!C31</f>
        <v>810</v>
      </c>
      <c r="M30" s="145">
        <f t="shared" si="2"/>
        <v>74287.44</v>
      </c>
      <c r="N30" s="15"/>
    </row>
    <row r="31" spans="1:14" x14ac:dyDescent="0.25">
      <c r="A31" s="12">
        <f>BAJIO16643561!A32</f>
        <v>44811</v>
      </c>
      <c r="B31" s="85"/>
      <c r="C31" s="13" t="str">
        <f>BAJIO16643561!B32</f>
        <v>SERVICIOS AMBIENTALES INTERNACIONALES S  Concepto del Pago: PAGO SERV AMB INT</v>
      </c>
      <c r="D31" s="85"/>
      <c r="E31" s="80" t="str">
        <f>BAJIO16643561!I32</f>
        <v>F4226</v>
      </c>
      <c r="F31" s="149">
        <f>BAJIO16643561!H32</f>
        <v>2060</v>
      </c>
      <c r="G31" s="144">
        <f t="shared" si="3"/>
        <v>31500.000000000004</v>
      </c>
      <c r="H31" s="144">
        <f t="shared" si="6"/>
        <v>5040.0000000000009</v>
      </c>
      <c r="I31" s="90">
        <f>BAJIO16643561!D32</f>
        <v>36540</v>
      </c>
      <c r="J31" s="144">
        <f t="shared" si="4"/>
        <v>0</v>
      </c>
      <c r="K31" s="144">
        <f t="shared" si="1"/>
        <v>0</v>
      </c>
      <c r="L31" s="14">
        <f>BAJIO16643561!C32</f>
        <v>0</v>
      </c>
      <c r="M31" s="145">
        <f t="shared" si="2"/>
        <v>110827.44</v>
      </c>
      <c r="N31" s="15"/>
    </row>
    <row r="32" spans="1:14" x14ac:dyDescent="0.25">
      <c r="A32" s="12">
        <f>BAJIO16643561!A33</f>
        <v>44811</v>
      </c>
      <c r="B32" s="85"/>
      <c r="C32" s="13" t="str">
        <f>BAJIO16643561!B33</f>
        <v>SERVICIOS AMBIENTALES INTERNACIONALES S  Concepto del Pago: PAGO SERV AMB INT</v>
      </c>
      <c r="D32" s="85"/>
      <c r="E32" s="80" t="str">
        <f>BAJIO16643561!I33</f>
        <v>F4269</v>
      </c>
      <c r="F32" s="149">
        <f>BAJIO16643561!H33</f>
        <v>2061</v>
      </c>
      <c r="G32" s="144">
        <f t="shared" si="3"/>
        <v>5400</v>
      </c>
      <c r="H32" s="144">
        <f t="shared" si="6"/>
        <v>864</v>
      </c>
      <c r="I32" s="90">
        <f>BAJIO16643561!D33</f>
        <v>6264</v>
      </c>
      <c r="J32" s="144">
        <f t="shared" si="4"/>
        <v>0</v>
      </c>
      <c r="K32" s="144">
        <f t="shared" si="1"/>
        <v>0</v>
      </c>
      <c r="L32" s="14">
        <f>BAJIO16643561!C33</f>
        <v>0</v>
      </c>
      <c r="M32" s="145">
        <f t="shared" si="2"/>
        <v>117091.44</v>
      </c>
      <c r="N32" s="15"/>
    </row>
    <row r="33" spans="1:14" x14ac:dyDescent="0.25">
      <c r="A33" s="12">
        <f>BAJIO16643561!A34</f>
        <v>44811</v>
      </c>
      <c r="B33" s="85"/>
      <c r="C33" s="13" t="str">
        <f>BAJIO16643561!B34</f>
        <v>SERV GASOLINEROS DE MEXICO SA   Concepto del Pago: 59114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0</v>
      </c>
      <c r="H33" s="144">
        <f t="shared" si="6"/>
        <v>0</v>
      </c>
      <c r="I33" s="90">
        <f>BAJIO16643561!D34</f>
        <v>0</v>
      </c>
      <c r="J33" s="144">
        <f t="shared" si="4"/>
        <v>30531.560344827591</v>
      </c>
      <c r="K33" s="144">
        <f t="shared" si="1"/>
        <v>4885.0496551724145</v>
      </c>
      <c r="L33" s="14">
        <f>BAJIO16643561!C34</f>
        <v>35416.61</v>
      </c>
      <c r="M33" s="145">
        <f t="shared" si="2"/>
        <v>81674.83</v>
      </c>
      <c r="N33" s="15"/>
    </row>
    <row r="34" spans="1:14" x14ac:dyDescent="0.25">
      <c r="A34" s="12">
        <f>BAJIO16643561!A35</f>
        <v>44811</v>
      </c>
      <c r="B34" s="85"/>
      <c r="C34" s="13" t="str">
        <f>BAJIO16643561!B35</f>
        <v>ALBERTO,VIZCARRA/BARRAZA  Concepto del Pago: CAMION BOMBA ASPIRADORA</v>
      </c>
      <c r="D34" s="85"/>
      <c r="E34" s="80" t="str">
        <f>BAJIO16643561!I35</f>
        <v>F4617</v>
      </c>
      <c r="F34" s="149" t="str">
        <f>BAJIO16643561!H35</f>
        <v>PUE</v>
      </c>
      <c r="G34" s="144">
        <f t="shared" si="3"/>
        <v>100000</v>
      </c>
      <c r="H34" s="144">
        <f t="shared" si="6"/>
        <v>16000</v>
      </c>
      <c r="I34" s="90">
        <f>BAJIO16643561!D35</f>
        <v>116000</v>
      </c>
      <c r="J34" s="144">
        <f t="shared" si="4"/>
        <v>0</v>
      </c>
      <c r="K34" s="144">
        <f t="shared" si="1"/>
        <v>0</v>
      </c>
      <c r="L34" s="14">
        <f>BAJIO16643561!C35</f>
        <v>0</v>
      </c>
      <c r="M34" s="145">
        <f t="shared" si="2"/>
        <v>197674.83000000002</v>
      </c>
      <c r="N34" s="15"/>
    </row>
    <row r="35" spans="1:14" x14ac:dyDescent="0.25">
      <c r="A35" s="12">
        <f>BAJIO16643561!A36</f>
        <v>44812</v>
      </c>
      <c r="B35" s="13"/>
      <c r="C35" s="13" t="str">
        <f>BAJIO16643561!B36</f>
        <v>Compra - Disposicion por POS en SERV AGUA DRENA MTY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8286</v>
      </c>
      <c r="K35" s="14">
        <f t="shared" si="1"/>
        <v>1325.76</v>
      </c>
      <c r="L35" s="14">
        <f>BAJIO16643561!C36</f>
        <v>9611.76</v>
      </c>
      <c r="M35" s="145">
        <f t="shared" si="2"/>
        <v>188063.07</v>
      </c>
      <c r="N35" s="15"/>
    </row>
    <row r="36" spans="1:14" x14ac:dyDescent="0.25">
      <c r="A36" s="12">
        <f>BAJIO16643561!A37</f>
        <v>44812</v>
      </c>
      <c r="B36" s="13"/>
      <c r="C36" s="13" t="str">
        <f>BAJIO16643561!B37</f>
        <v>FABRICANTES DE EQUIP OS PARA REFRIGERACI  Concepto del Pago: 030580900008531080 BMERH2H</v>
      </c>
      <c r="D36" s="85"/>
      <c r="E36" s="80" t="str">
        <f>BAJIO16643561!I37</f>
        <v>F4336</v>
      </c>
      <c r="F36" s="149">
        <f>BAJIO16643561!H37</f>
        <v>2064</v>
      </c>
      <c r="G36" s="14">
        <f t="shared" si="3"/>
        <v>48000</v>
      </c>
      <c r="H36" s="14">
        <f t="shared" si="6"/>
        <v>7680</v>
      </c>
      <c r="I36" s="90">
        <f>BAJIO16643561!D37</f>
        <v>55680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243743.07</v>
      </c>
      <c r="N36" s="15"/>
    </row>
    <row r="37" spans="1:14" x14ac:dyDescent="0.25">
      <c r="A37" s="12">
        <f>BAJIO16643561!A38</f>
        <v>44812</v>
      </c>
      <c r="B37" s="13"/>
      <c r="C37" s="13" t="str">
        <f>BAJIO16643561!B38</f>
        <v>PACCAR FINANCIAL MEXICO SA DE   Concepto del Pago: 3170740025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79323.586206896551</v>
      </c>
      <c r="K37" s="14">
        <f t="shared" si="1"/>
        <v>12691.773793103448</v>
      </c>
      <c r="L37" s="14">
        <f>BAJIO16643561!C38</f>
        <v>92015.360000000001</v>
      </c>
      <c r="M37" s="145">
        <f t="shared" si="2"/>
        <v>151727.71000000002</v>
      </c>
      <c r="N37" s="15"/>
    </row>
    <row r="38" spans="1:14" x14ac:dyDescent="0.25">
      <c r="A38" s="12">
        <f>BAJIO16643561!A39</f>
        <v>44813</v>
      </c>
      <c r="B38" s="13"/>
      <c r="C38" s="13" t="str">
        <f>BAJIO16643561!B39</f>
        <v>VALVULAS DE CALIDAD DE MONTERREY SA DE C  Concepto del Pago: PAGO FACTURA INV4534</v>
      </c>
      <c r="D38" s="85"/>
      <c r="E38" s="80" t="str">
        <f>BAJIO16643561!I39</f>
        <v>F4534</v>
      </c>
      <c r="F38" s="149">
        <f>BAJIO16643561!H39</f>
        <v>2065</v>
      </c>
      <c r="G38" s="14">
        <f t="shared" si="3"/>
        <v>2992.5000000000005</v>
      </c>
      <c r="H38" s="14">
        <f t="shared" si="6"/>
        <v>478.80000000000007</v>
      </c>
      <c r="I38" s="90">
        <f>BAJIO16643561!D39</f>
        <v>3471.3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5">
        <f t="shared" si="2"/>
        <v>155199.01</v>
      </c>
      <c r="N38" s="15"/>
    </row>
    <row r="39" spans="1:14" x14ac:dyDescent="0.25">
      <c r="A39" s="12">
        <f>BAJIO16643561!A40</f>
        <v>44813</v>
      </c>
      <c r="B39" s="13"/>
      <c r="C39" s="13" t="str">
        <f>BAJIO16643561!B40</f>
        <v>Compra - Disposicion por POS en 5161020002592329 SEG INBURSA CE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4923.0172413793107</v>
      </c>
      <c r="K39" s="14">
        <f t="shared" si="1"/>
        <v>787.6827586206897</v>
      </c>
      <c r="L39" s="14">
        <f>BAJIO16643561!C40</f>
        <v>5710.7</v>
      </c>
      <c r="M39" s="145">
        <f t="shared" si="2"/>
        <v>149488.31</v>
      </c>
      <c r="N39" s="15"/>
    </row>
    <row r="40" spans="1:14" x14ac:dyDescent="0.25">
      <c r="A40" s="12">
        <f>BAJIO16643561!A41</f>
        <v>44813</v>
      </c>
      <c r="B40" s="13"/>
      <c r="C40" s="13" t="str">
        <f>BAJIO16643561!B41</f>
        <v>Compra - Disposicion por POS en 5161020002592329 VIVA AEROBUS CIB</v>
      </c>
      <c r="D40" s="85"/>
      <c r="E40" s="80">
        <f>BAJIO16643561!I41</f>
        <v>0</v>
      </c>
      <c r="F40" s="149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1502.7413793103449</v>
      </c>
      <c r="K40" s="14">
        <f t="shared" si="1"/>
        <v>240.43862068965518</v>
      </c>
      <c r="L40" s="14">
        <f>BAJIO16643561!C41</f>
        <v>1743.18</v>
      </c>
      <c r="M40" s="145">
        <f t="shared" si="2"/>
        <v>147745.13</v>
      </c>
      <c r="N40" s="15"/>
    </row>
    <row r="41" spans="1:14" x14ac:dyDescent="0.25">
      <c r="A41" s="12">
        <f>BAJIO16643561!A42</f>
        <v>44813</v>
      </c>
      <c r="B41" s="13"/>
      <c r="C41" s="13" t="str">
        <f>BAJIO16643561!B42</f>
        <v>Compra - Disposicion por POS en 5161020002592329 SEG INBURSA CE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3001.4482758620688</v>
      </c>
      <c r="K41" s="14">
        <f t="shared" si="1"/>
        <v>480.231724137931</v>
      </c>
      <c r="L41" s="14">
        <f>BAJIO16643561!C42</f>
        <v>3481.68</v>
      </c>
      <c r="M41" s="145">
        <f t="shared" si="2"/>
        <v>144263.45000000001</v>
      </c>
      <c r="N41" s="15"/>
    </row>
    <row r="42" spans="1:14" x14ac:dyDescent="0.25">
      <c r="A42" s="12">
        <f>BAJIO16643561!A43</f>
        <v>44813</v>
      </c>
      <c r="B42" s="13"/>
      <c r="C42" s="13" t="str">
        <f>BAJIO16643561!B43</f>
        <v>Compra - Disposicion por POS en 5161020002592329 SEG INBURSA CE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6490.0775862068967</v>
      </c>
      <c r="K42" s="14">
        <f t="shared" si="1"/>
        <v>1038.4124137931035</v>
      </c>
      <c r="L42" s="14">
        <f>BAJIO16643561!C43</f>
        <v>7528.49</v>
      </c>
      <c r="M42" s="145">
        <f t="shared" si="2"/>
        <v>136734.96000000002</v>
      </c>
      <c r="N42" s="15"/>
    </row>
    <row r="43" spans="1:14" x14ac:dyDescent="0.25">
      <c r="A43" s="12">
        <f>BAJIO16643561!A44</f>
        <v>44813</v>
      </c>
      <c r="B43" s="13"/>
      <c r="C43" s="13" t="str">
        <f>BAJIO16643561!B44</f>
        <v>LIVETT CONSTRUCCIONES Y SUM  Concepto del Pago: LIQUIDACION DE FACTURA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50000</v>
      </c>
      <c r="K43" s="14">
        <f t="shared" si="1"/>
        <v>8000</v>
      </c>
      <c r="L43" s="14">
        <f>BAJIO16643561!C44</f>
        <v>58000</v>
      </c>
      <c r="M43" s="145">
        <f t="shared" si="2"/>
        <v>78734.960000000021</v>
      </c>
      <c r="N43" s="15"/>
    </row>
    <row r="44" spans="1:14" x14ac:dyDescent="0.25">
      <c r="A44" s="12">
        <f>BAJIO16643561!A45</f>
        <v>44813</v>
      </c>
      <c r="B44" s="13"/>
      <c r="C44" s="13" t="str">
        <f>BAJIO16643561!B45</f>
        <v>OES ENCLOSURES MANUFACTURING MEXIC  Concepto del Pago: 4483 TO 4581</v>
      </c>
      <c r="D44" s="85"/>
      <c r="E44" s="80" t="str">
        <f>BAJIO16643561!I45</f>
        <v>F4483-F4484-F4491-F4500-F4501-F4506-F4508-F4519-F4520-F4528-F4532-F4533-F4539-F4540-F4547-F4548-F4558-F4567-F4580-F4581</v>
      </c>
      <c r="F44" s="149">
        <f>BAJIO16643561!H45</f>
        <v>2074</v>
      </c>
      <c r="G44" s="14">
        <f t="shared" si="3"/>
        <v>67200</v>
      </c>
      <c r="H44" s="14">
        <f t="shared" si="6"/>
        <v>10752</v>
      </c>
      <c r="I44" s="90">
        <f>BAJIO16643561!D45</f>
        <v>77952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156686.96000000002</v>
      </c>
      <c r="N44" s="15"/>
    </row>
    <row r="45" spans="1:14" x14ac:dyDescent="0.25">
      <c r="A45" s="12">
        <f>BAJIO16643561!A46</f>
        <v>44813</v>
      </c>
      <c r="B45" s="13"/>
      <c r="C45" s="13" t="str">
        <f>BAJIO16643561!B46</f>
        <v>RED RECOLECTOR,SA DE CV   Concepto del Pago: CONSTRUCTORA INVERMEX SA DE CV Q02</v>
      </c>
      <c r="D45" s="85"/>
      <c r="E45" s="80" t="str">
        <f>BAJIO16643561!I46</f>
        <v>F4170-F4198</v>
      </c>
      <c r="F45" s="149">
        <f>BAJIO16643561!H46</f>
        <v>2075</v>
      </c>
      <c r="G45" s="14">
        <f t="shared" si="3"/>
        <v>76000</v>
      </c>
      <c r="H45" s="14">
        <f t="shared" si="6"/>
        <v>12160</v>
      </c>
      <c r="I45" s="90">
        <f>BAJIO16643561!D46</f>
        <v>88160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5">
        <f t="shared" si="2"/>
        <v>244846.96000000002</v>
      </c>
      <c r="N45" s="15"/>
    </row>
    <row r="46" spans="1:14" x14ac:dyDescent="0.25">
      <c r="A46" s="12">
        <f>BAJIO16643561!A47</f>
        <v>44813</v>
      </c>
      <c r="B46" s="13"/>
      <c r="C46" s="13" t="str">
        <f>BAJIO16643561!B47</f>
        <v>RED AMBIENTAL CIPRES S.A. DE C.V.   Concepto del Pago: CONSTRUCTORA INVERMEX SA DE CV Q02</v>
      </c>
      <c r="D46" s="85"/>
      <c r="E46" s="80" t="str">
        <f>BAJIO16643561!I47</f>
        <v>F4419</v>
      </c>
      <c r="F46" s="149">
        <f>BAJIO16643561!H47</f>
        <v>2076</v>
      </c>
      <c r="G46" s="14">
        <f t="shared" si="3"/>
        <v>3000</v>
      </c>
      <c r="H46" s="14">
        <f t="shared" si="6"/>
        <v>480</v>
      </c>
      <c r="I46" s="90">
        <f>BAJIO16643561!D47</f>
        <v>3480</v>
      </c>
      <c r="J46" s="14">
        <f t="shared" si="4"/>
        <v>0</v>
      </c>
      <c r="K46" s="14">
        <f t="shared" si="1"/>
        <v>0</v>
      </c>
      <c r="L46" s="14">
        <f>BAJIO16643561!C47</f>
        <v>0</v>
      </c>
      <c r="M46" s="145">
        <f t="shared" si="2"/>
        <v>248326.96000000002</v>
      </c>
      <c r="N46" s="15"/>
    </row>
    <row r="47" spans="1:14" x14ac:dyDescent="0.25">
      <c r="A47" s="12">
        <f>BAJIO16643561!A48</f>
        <v>44813</v>
      </c>
      <c r="B47" s="13"/>
      <c r="C47" s="13" t="str">
        <f>BAJIO16643561!B48</f>
        <v>IMPORT EXPORT AIII SA DE CV   Concepto del Pago: F6400</v>
      </c>
      <c r="D47" s="85"/>
      <c r="E47" s="80">
        <f>BAJIO16643561!I48</f>
        <v>0</v>
      </c>
      <c r="F47" s="149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25000</v>
      </c>
      <c r="K47" s="14">
        <f t="shared" si="1"/>
        <v>4000</v>
      </c>
      <c r="L47" s="14">
        <f>BAJIO16643561!C48</f>
        <v>29000</v>
      </c>
      <c r="M47" s="145">
        <f t="shared" si="2"/>
        <v>219326.96000000002</v>
      </c>
      <c r="N47" s="15"/>
    </row>
    <row r="48" spans="1:14" x14ac:dyDescent="0.25">
      <c r="A48" s="12">
        <f>BAJIO16643561!A49</f>
        <v>44814</v>
      </c>
      <c r="B48" s="13"/>
      <c r="C48" s="13" t="str">
        <f>BAJIO16643561!B49</f>
        <v>Compra - Disposicion por POS en 5161020002592329 SEG INBURSA CE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6706.9827586206902</v>
      </c>
      <c r="K48" s="14">
        <f t="shared" si="1"/>
        <v>1073.1172413793104</v>
      </c>
      <c r="L48" s="14">
        <f>BAJIO16643561!C49</f>
        <v>7780.1</v>
      </c>
      <c r="M48" s="145">
        <f t="shared" si="2"/>
        <v>211546.86000000002</v>
      </c>
      <c r="N48" s="15"/>
    </row>
    <row r="49" spans="1:14" x14ac:dyDescent="0.25">
      <c r="A49" s="12">
        <f>BAJIO16643561!A50</f>
        <v>44814</v>
      </c>
      <c r="B49" s="13"/>
      <c r="C49" s="13" t="str">
        <f>BAJIO16643561!B50</f>
        <v>Compra - Disposicion por POS en 5161020002592329 SEG INBURSA CE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6014.1810344827591</v>
      </c>
      <c r="K49" s="14">
        <f t="shared" si="1"/>
        <v>962.26896551724144</v>
      </c>
      <c r="L49" s="14">
        <f>BAJIO16643561!C50</f>
        <v>6976.45</v>
      </c>
      <c r="M49" s="145">
        <f t="shared" si="2"/>
        <v>204570.41</v>
      </c>
      <c r="N49" s="15"/>
    </row>
    <row r="50" spans="1:14" x14ac:dyDescent="0.25">
      <c r="A50" s="12">
        <f>BAJIO16643561!A51</f>
        <v>44814</v>
      </c>
      <c r="B50" s="13"/>
      <c r="C50" s="13" t="str">
        <f>BAJIO16643561!B51</f>
        <v>Compra - Disposicion por POS en 5161020002592329 SEG INBURSA CE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5845.1724137931033</v>
      </c>
      <c r="K50" s="14">
        <f t="shared" si="1"/>
        <v>935.22758620689649</v>
      </c>
      <c r="L50" s="14">
        <f>BAJIO16643561!C51</f>
        <v>6780.4</v>
      </c>
      <c r="M50" s="90">
        <f t="shared" si="2"/>
        <v>197790.01</v>
      </c>
      <c r="N50" s="15"/>
    </row>
    <row r="51" spans="1:14" x14ac:dyDescent="0.25">
      <c r="A51" s="12">
        <f>BAJIO16643561!A52</f>
        <v>44816</v>
      </c>
      <c r="B51" s="13"/>
      <c r="C51" s="13" t="str">
        <f>BAJIO16643561!B52</f>
        <v>Compra - Disposicion por POS en RED WING SHOE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599.13793103448279</v>
      </c>
      <c r="K51" s="14">
        <f t="shared" si="1"/>
        <v>95.862068965517253</v>
      </c>
      <c r="L51" s="14">
        <f>BAJIO16643561!C52</f>
        <v>695</v>
      </c>
      <c r="M51" s="90">
        <f t="shared" si="2"/>
        <v>197095.01</v>
      </c>
      <c r="N51" s="15"/>
    </row>
    <row r="52" spans="1:14" x14ac:dyDescent="0.25">
      <c r="A52" s="12">
        <f>BAJIO16643561!A53</f>
        <v>44816</v>
      </c>
      <c r="B52" s="13"/>
      <c r="C52" s="13" t="str">
        <f>BAJIO16643561!B53</f>
        <v>Compra - Disposicion por POS en 5161020002057257 AEROMEXICO COM H2H 2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13565.517241379312</v>
      </c>
      <c r="K52" s="14">
        <f t="shared" si="1"/>
        <v>2170.4827586206898</v>
      </c>
      <c r="L52" s="14">
        <f>BAJIO16643561!C53</f>
        <v>15736</v>
      </c>
      <c r="M52" s="90">
        <f t="shared" si="2"/>
        <v>181359.01</v>
      </c>
      <c r="N52" s="15"/>
    </row>
    <row r="53" spans="1:14" x14ac:dyDescent="0.25">
      <c r="A53" s="12">
        <f>BAJIO16643561!A54</f>
        <v>44816</v>
      </c>
      <c r="B53" s="13"/>
      <c r="C53" s="13" t="str">
        <f>BAJIO16643561!B54</f>
        <v>GASOLINERA LAS PALMAS SA DE CV  Concepto del Pago: LIQUIDACION DE FACTURA</v>
      </c>
      <c r="D53" s="85"/>
      <c r="E53" s="80">
        <f>BAJIO16643561!I54</f>
        <v>0</v>
      </c>
      <c r="F53" s="149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2586.2068965517242</v>
      </c>
      <c r="K53" s="14">
        <f t="shared" si="1"/>
        <v>413.79310344827587</v>
      </c>
      <c r="L53" s="14">
        <f>BAJIO16643561!C54</f>
        <v>3000</v>
      </c>
      <c r="M53" s="90">
        <f t="shared" si="2"/>
        <v>178359.01</v>
      </c>
      <c r="N53" s="15"/>
    </row>
    <row r="54" spans="1:14" x14ac:dyDescent="0.25">
      <c r="A54" s="12">
        <f>BAJIO16643561!A55</f>
        <v>44816</v>
      </c>
      <c r="B54" s="13"/>
      <c r="C54" s="13" t="str">
        <f>BAJIO16643561!B55</f>
        <v>SOSA MONTERO IGNACIO   Concepto del Pago: LIQUIDACION DE FACTURA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2500</v>
      </c>
      <c r="K54" s="14">
        <f t="shared" si="1"/>
        <v>400</v>
      </c>
      <c r="L54" s="14">
        <f>BAJIO16643561!C55</f>
        <v>2900</v>
      </c>
      <c r="M54" s="90">
        <f t="shared" si="2"/>
        <v>175459.01</v>
      </c>
      <c r="N54" s="15"/>
    </row>
    <row r="55" spans="1:14" x14ac:dyDescent="0.25">
      <c r="A55" s="12">
        <f>BAJIO16643561!A56</f>
        <v>44816</v>
      </c>
      <c r="B55" s="13"/>
      <c r="C55" s="13" t="str">
        <f>BAJIO16643561!B56</f>
        <v>Pago de Servicios  Tel.Celular-TELCEL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4563.7931034482763</v>
      </c>
      <c r="K55" s="14">
        <f t="shared" si="1"/>
        <v>730.20689655172418</v>
      </c>
      <c r="L55" s="14">
        <f>BAJIO16643561!C56</f>
        <v>5294</v>
      </c>
      <c r="M55" s="90">
        <f t="shared" si="2"/>
        <v>170165.01</v>
      </c>
      <c r="N55" s="15"/>
    </row>
    <row r="56" spans="1:14" x14ac:dyDescent="0.25">
      <c r="A56" s="12">
        <f>BAJIO16643561!A57</f>
        <v>44817</v>
      </c>
      <c r="B56" s="13"/>
      <c r="C56" s="13" t="str">
        <f>BAJIO16643561!B57</f>
        <v>AUTOELECTRICA FIRO SA DE CV  Concepto del Pago: COTIZ 15820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8115.1465517241386</v>
      </c>
      <c r="K56" s="14">
        <f t="shared" si="1"/>
        <v>1298.4234482758623</v>
      </c>
      <c r="L56" s="14">
        <f>BAJIO16643561!C57</f>
        <v>9413.57</v>
      </c>
      <c r="M56" s="90">
        <f t="shared" si="2"/>
        <v>160751.44</v>
      </c>
      <c r="N56" s="15"/>
    </row>
    <row r="57" spans="1:14" x14ac:dyDescent="0.25">
      <c r="A57" s="12">
        <f>BAJIO16643561!A58</f>
        <v>44817</v>
      </c>
      <c r="B57" s="13"/>
      <c r="C57" s="13" t="str">
        <f>BAJIO16643561!B58</f>
        <v>Compra - Disposicion por POS en 5161020002057257 AEROMEXICO CALLCENTER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2163.7931034482758</v>
      </c>
      <c r="K57" s="14">
        <f t="shared" si="1"/>
        <v>346.20689655172413</v>
      </c>
      <c r="L57" s="14">
        <f>BAJIO16643561!C58</f>
        <v>2510</v>
      </c>
      <c r="M57" s="90">
        <f t="shared" si="2"/>
        <v>158241.44</v>
      </c>
      <c r="N57" s="15"/>
    </row>
    <row r="58" spans="1:14" x14ac:dyDescent="0.25">
      <c r="A58" s="12">
        <f>BAJIO16643561!A59</f>
        <v>44817</v>
      </c>
      <c r="B58" s="13"/>
      <c r="C58" s="13" t="str">
        <f>BAJIO16643561!B59</f>
        <v>FABRICANTES DE EQUIP OS PARA REFRIGERACI  Concepto del Pago: 030580900008531080 BMERH2H</v>
      </c>
      <c r="D58" s="85"/>
      <c r="E58" s="80" t="str">
        <f>BAJIO16643561!I59</f>
        <v>F4459</v>
      </c>
      <c r="F58" s="149">
        <f>BAJIO16643561!H59</f>
        <v>2070</v>
      </c>
      <c r="G58" s="14">
        <f t="shared" si="7"/>
        <v>21600</v>
      </c>
      <c r="H58" s="14">
        <f t="shared" si="6"/>
        <v>3456</v>
      </c>
      <c r="I58" s="90">
        <f>BAJIO16643561!D59</f>
        <v>25056</v>
      </c>
      <c r="J58" s="14">
        <f t="shared" si="8"/>
        <v>0</v>
      </c>
      <c r="K58" s="14">
        <f t="shared" si="1"/>
        <v>0</v>
      </c>
      <c r="L58" s="14">
        <f>BAJIO16643561!C59</f>
        <v>0</v>
      </c>
      <c r="M58" s="90">
        <f t="shared" si="2"/>
        <v>183297.44</v>
      </c>
      <c r="N58" s="15"/>
    </row>
    <row r="59" spans="1:14" x14ac:dyDescent="0.25">
      <c r="A59" s="12">
        <f>BAJIO16643561!A60</f>
        <v>44817</v>
      </c>
      <c r="B59" s="13"/>
      <c r="C59" s="13" t="str">
        <f>BAJIO16643561!B60</f>
        <v>GALVAN DOMINGO   Concepto del Pago: F3448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1020.0000000000001</v>
      </c>
      <c r="K59" s="14">
        <f t="shared" si="1"/>
        <v>163.20000000000002</v>
      </c>
      <c r="L59" s="14">
        <f>BAJIO16643561!C60</f>
        <v>1183.2</v>
      </c>
      <c r="M59" s="90">
        <f t="shared" si="2"/>
        <v>182114.24</v>
      </c>
      <c r="N59" s="15"/>
    </row>
    <row r="60" spans="1:14" x14ac:dyDescent="0.25">
      <c r="A60" s="12">
        <f>BAJIO16643561!A61</f>
        <v>44818</v>
      </c>
      <c r="B60" s="13"/>
      <c r="C60" s="13" t="str">
        <f>BAJIO16643561!B61</f>
        <v>SERV GASOLINEROS DE MEXICO SA   Concepto del Pago: 59114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40883.956896551725</v>
      </c>
      <c r="K60" s="14">
        <f t="shared" si="1"/>
        <v>6541.4331034482757</v>
      </c>
      <c r="L60" s="14">
        <f>BAJIO16643561!C61</f>
        <v>47425.39</v>
      </c>
      <c r="M60" s="90">
        <f t="shared" si="2"/>
        <v>134688.84999999998</v>
      </c>
      <c r="N60" s="15"/>
    </row>
    <row r="61" spans="1:14" x14ac:dyDescent="0.25">
      <c r="A61" s="12">
        <f>BAJIO16643561!A62</f>
        <v>44818</v>
      </c>
      <c r="B61" s="13"/>
      <c r="C61" s="13" t="str">
        <f>BAJIO16643561!B62</f>
        <v>RECICLAJES Y DESTILADOS MONTER   Concepto del Pago: F13636 F13637</v>
      </c>
      <c r="D61" s="85"/>
      <c r="E61" s="80">
        <f>BAJIO16643561!I62</f>
        <v>0</v>
      </c>
      <c r="F61" s="149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35000</v>
      </c>
      <c r="K61" s="14">
        <f t="shared" si="1"/>
        <v>5600</v>
      </c>
      <c r="L61" s="14">
        <f>BAJIO16643561!C62</f>
        <v>40600</v>
      </c>
      <c r="M61" s="90">
        <f t="shared" si="2"/>
        <v>94088.849999999977</v>
      </c>
      <c r="N61" s="15"/>
    </row>
    <row r="62" spans="1:14" x14ac:dyDescent="0.25">
      <c r="A62" s="12">
        <f>BAJIO16643561!A63</f>
        <v>44819</v>
      </c>
      <c r="B62" s="13"/>
      <c r="C62" s="13" t="str">
        <f>BAJIO16643561!B63</f>
        <v>EFFEM MEXICO INC Y COMPA@IA S EN N  Concepto del Pago: 251200035223722</v>
      </c>
      <c r="D62" s="85"/>
      <c r="E62" s="80" t="str">
        <f>BAJIO16643561!I63</f>
        <v>F4130</v>
      </c>
      <c r="F62" s="149">
        <f>BAJIO16643561!H63</f>
        <v>2077</v>
      </c>
      <c r="G62" s="14">
        <f t="shared" si="7"/>
        <v>45600</v>
      </c>
      <c r="H62" s="14">
        <f t="shared" si="6"/>
        <v>7296</v>
      </c>
      <c r="I62" s="90">
        <f>BAJIO16643561!D63</f>
        <v>52896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146984.84999999998</v>
      </c>
      <c r="N62" s="15"/>
    </row>
    <row r="63" spans="1:14" x14ac:dyDescent="0.25">
      <c r="A63" s="12">
        <f>BAJIO16643561!A64</f>
        <v>44819</v>
      </c>
      <c r="B63" s="13"/>
      <c r="C63" s="13" t="str">
        <f>BAJIO16643561!B64</f>
        <v>VALVULAS DE CALIDAD DE MONTERREY SA DE C  Concepto del Pago: PAGO FACTURA INV4568</v>
      </c>
      <c r="D63" s="85"/>
      <c r="E63" s="80" t="str">
        <f>BAJIO16643561!I64</f>
        <v>F4568</v>
      </c>
      <c r="F63" s="149">
        <f>BAJIO16643561!H64</f>
        <v>2078</v>
      </c>
      <c r="G63" s="14">
        <f t="shared" si="7"/>
        <v>2992.5000000000005</v>
      </c>
      <c r="H63" s="14">
        <f t="shared" si="6"/>
        <v>478.80000000000007</v>
      </c>
      <c r="I63" s="90">
        <f>BAJIO16643561!D64</f>
        <v>3471.3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150456.14999999997</v>
      </c>
      <c r="N63" s="15"/>
    </row>
    <row r="64" spans="1:14" x14ac:dyDescent="0.25">
      <c r="A64" s="12">
        <f>BAJIO16643561!A65</f>
        <v>44819</v>
      </c>
      <c r="B64" s="13"/>
      <c r="C64" s="13" t="str">
        <f>BAJIO16643561!B65</f>
        <v> ROSA ELVA MONTEMAYOR QUIROGA  Concepto del Pago: F34243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240</v>
      </c>
      <c r="K64" s="14">
        <f t="shared" si="1"/>
        <v>38.4</v>
      </c>
      <c r="L64" s="14">
        <f>BAJIO16643561!C65</f>
        <v>278.39999999999998</v>
      </c>
      <c r="M64" s="90">
        <f t="shared" si="2"/>
        <v>150177.74999999997</v>
      </c>
      <c r="N64" s="15"/>
    </row>
    <row r="65" spans="1:14" x14ac:dyDescent="0.25">
      <c r="A65" s="12">
        <f>BAJIO16643561!A66</f>
        <v>44819</v>
      </c>
      <c r="B65" s="13"/>
      <c r="C65" s="13" t="str">
        <f>BAJIO16643561!B66</f>
        <v>TORRES ZUIGA ALMA DELIA  Concepto del Pago: F1493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2772</v>
      </c>
      <c r="K65" s="14">
        <f t="shared" si="1"/>
        <v>443.52</v>
      </c>
      <c r="L65" s="14">
        <f>BAJIO16643561!C66</f>
        <v>3215.52</v>
      </c>
      <c r="M65" s="90">
        <f t="shared" si="2"/>
        <v>146962.22999999998</v>
      </c>
      <c r="N65" s="15"/>
    </row>
    <row r="66" spans="1:14" x14ac:dyDescent="0.25">
      <c r="A66" s="12">
        <f>BAJIO16643561!A67</f>
        <v>44819</v>
      </c>
      <c r="B66" s="13"/>
      <c r="C66" s="13" t="str">
        <f>BAJIO16643561!B67</f>
        <v>AGRONUTRIENTES DEL NORTE S.A. DE C.V.  Concepto del Pago: FACS 4335-4448-4523-4605</v>
      </c>
      <c r="D66" s="85"/>
      <c r="E66" s="80" t="str">
        <f>BAJIO16643561!I67</f>
        <v>F4335-F4448-F4523-F4605</v>
      </c>
      <c r="F66" s="149">
        <f>BAJIO16643561!H67</f>
        <v>2079</v>
      </c>
      <c r="G66" s="14">
        <f>I66/1.16</f>
        <v>12400</v>
      </c>
      <c r="H66" s="14">
        <f t="shared" si="6"/>
        <v>1984</v>
      </c>
      <c r="I66" s="90">
        <f>BAJIO16643561!D67</f>
        <v>14384</v>
      </c>
      <c r="J66" s="14">
        <f>L66/1.16</f>
        <v>0</v>
      </c>
      <c r="K66" s="14">
        <f t="shared" si="1"/>
        <v>0</v>
      </c>
      <c r="L66" s="14">
        <f>BAJIO16643561!C67</f>
        <v>0</v>
      </c>
      <c r="M66" s="90">
        <f t="shared" si="2"/>
        <v>161346.22999999998</v>
      </c>
      <c r="N66" s="15"/>
    </row>
    <row r="67" spans="1:14" x14ac:dyDescent="0.25">
      <c r="A67" s="12">
        <f>BAJIO16643561!A68</f>
        <v>44819</v>
      </c>
      <c r="B67" s="13"/>
      <c r="C67" s="13" t="str">
        <f>BAJIO16643561!B68</f>
        <v>OPERADORA DE RELLENOS SANITARI   Concepto del Pago: F10907</v>
      </c>
      <c r="D67" s="85"/>
      <c r="E67" s="80">
        <f>BAJIO16643561!I68</f>
        <v>0</v>
      </c>
      <c r="F67" s="149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20170.5</v>
      </c>
      <c r="K67" s="14">
        <f t="shared" si="1"/>
        <v>3227.28</v>
      </c>
      <c r="L67" s="14">
        <f>BAJIO16643561!C68</f>
        <v>23397.78</v>
      </c>
      <c r="M67" s="90">
        <f t="shared" si="2"/>
        <v>137948.44999999998</v>
      </c>
      <c r="N67" s="15"/>
    </row>
    <row r="68" spans="1:14" ht="75" x14ac:dyDescent="0.25">
      <c r="A68" s="12">
        <f>BAJIO16643561!A69</f>
        <v>44819</v>
      </c>
      <c r="B68" s="13"/>
      <c r="C68" s="13" t="str">
        <f>BAJIO16643561!B69</f>
        <v>RED RECOLECTOR,SA DE CV  Concepto del Pago: CONSTRUCTORA INVERMEX SA DE CV Q02</v>
      </c>
      <c r="D68" s="85"/>
      <c r="E68" s="80" t="str">
        <f>BAJIO16643561!I69</f>
        <v>F4286-F4287</v>
      </c>
      <c r="F68" s="149">
        <f>BAJIO16643561!H69</f>
        <v>2080</v>
      </c>
      <c r="G68" s="14">
        <f>I68/1.16</f>
        <v>56036.000000000007</v>
      </c>
      <c r="H68" s="14">
        <f t="shared" si="6"/>
        <v>8965.760000000002</v>
      </c>
      <c r="I68" s="90">
        <f>BAJIO16643561!D69</f>
        <v>65001.760000000002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202950.21</v>
      </c>
      <c r="N68" s="15"/>
    </row>
    <row r="69" spans="1:14" x14ac:dyDescent="0.25">
      <c r="A69" s="12">
        <f>BAJIO16643561!A70</f>
        <v>44819</v>
      </c>
      <c r="B69" s="13"/>
      <c r="C69" s="13" t="str">
        <f>BAJIO16643561!B70</f>
        <v> LIVETT CONSTRUCCIONES Y SUM  Concepto del Pago: LIQUIDACION DE FACTURA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35344.827586206899</v>
      </c>
      <c r="K69" s="14">
        <f t="shared" si="9"/>
        <v>5655.1724137931042</v>
      </c>
      <c r="L69" s="14">
        <f>BAJIO16643561!C70</f>
        <v>41000</v>
      </c>
      <c r="M69" s="90">
        <f t="shared" ref="M69:M132" si="10">M68+I69-L69</f>
        <v>161950.21</v>
      </c>
      <c r="N69" s="15"/>
    </row>
    <row r="70" spans="1:14" x14ac:dyDescent="0.25">
      <c r="A70" s="12">
        <f>BAJIO16643561!A71</f>
        <v>44819</v>
      </c>
      <c r="B70" s="13"/>
      <c r="C70" s="13" t="str">
        <f>BAJIO16643561!B71</f>
        <v>GEMTRON DE MEXICO SA DE CV  Concepto del Pago: 1200101649</v>
      </c>
      <c r="D70" s="85"/>
      <c r="E70" s="80" t="str">
        <f>BAJIO16643561!I71</f>
        <v>F4460-F4461</v>
      </c>
      <c r="F70" s="149">
        <f>BAJIO16643561!H71</f>
        <v>2081</v>
      </c>
      <c r="G70" s="14">
        <f t="shared" ref="G70:G120" si="11">I70/1.16</f>
        <v>33950</v>
      </c>
      <c r="H70" s="14">
        <f t="shared" si="6"/>
        <v>5432</v>
      </c>
      <c r="I70" s="90">
        <f>BAJIO16643561!D71</f>
        <v>39382</v>
      </c>
      <c r="J70" s="14">
        <f t="shared" ref="J70:J120" si="12">L70/1.16</f>
        <v>0</v>
      </c>
      <c r="K70" s="14">
        <f t="shared" si="9"/>
        <v>0</v>
      </c>
      <c r="L70" s="14">
        <f>BAJIO16643561!C71</f>
        <v>0</v>
      </c>
      <c r="M70" s="90">
        <f t="shared" si="10"/>
        <v>201332.21</v>
      </c>
      <c r="N70" s="15"/>
    </row>
    <row r="71" spans="1:14" x14ac:dyDescent="0.25">
      <c r="A71" s="12">
        <f>BAJIO16643561!A72</f>
        <v>44819</v>
      </c>
      <c r="B71" s="13"/>
      <c r="C71" s="13" t="str">
        <f>BAJIO16643561!B72</f>
        <v>BRIDGESTONE NEUMATICOS DE MONTERRE   Concepto del Pago: BRIDGESTONE NEUMATICOS DE MONTERREY SA D</v>
      </c>
      <c r="D71" s="85"/>
      <c r="E71" s="80" t="str">
        <f>BAJIO16643561!I72</f>
        <v>F4263</v>
      </c>
      <c r="F71" s="149">
        <f>BAJIO16643561!H72</f>
        <v>2083</v>
      </c>
      <c r="G71" s="14">
        <f t="shared" si="11"/>
        <v>4850</v>
      </c>
      <c r="H71" s="14">
        <f t="shared" si="6"/>
        <v>776</v>
      </c>
      <c r="I71" s="90">
        <f>BAJIO16643561!D72</f>
        <v>5626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206958.21</v>
      </c>
      <c r="N71" s="15"/>
    </row>
    <row r="72" spans="1:14" x14ac:dyDescent="0.25">
      <c r="A72" s="12">
        <f>BAJIO16643561!A73</f>
        <v>44819</v>
      </c>
      <c r="B72" s="13"/>
      <c r="C72" s="13" t="str">
        <f>BAJIO16643561!B73</f>
        <v>PRESAJET S A P I DE CV  Concepto del Pago: PRESAJET SAPI DE CV</v>
      </c>
      <c r="D72" s="85"/>
      <c r="E72" s="80" t="str">
        <f>BAJIO16643561!I73</f>
        <v>F4530</v>
      </c>
      <c r="F72" s="149">
        <f>BAJIO16643561!H73</f>
        <v>2082</v>
      </c>
      <c r="G72" s="14">
        <f t="shared" si="11"/>
        <v>4500</v>
      </c>
      <c r="H72" s="14">
        <f t="shared" si="6"/>
        <v>720</v>
      </c>
      <c r="I72" s="90">
        <f>BAJIO16643561!D73</f>
        <v>5220</v>
      </c>
      <c r="J72" s="14">
        <f t="shared" si="12"/>
        <v>0</v>
      </c>
      <c r="K72" s="14">
        <f t="shared" si="9"/>
        <v>0</v>
      </c>
      <c r="L72" s="14">
        <f>BAJIO16643561!C73</f>
        <v>0</v>
      </c>
      <c r="M72" s="90">
        <f t="shared" si="10"/>
        <v>212178.21</v>
      </c>
      <c r="N72" s="15"/>
    </row>
    <row r="73" spans="1:14" x14ac:dyDescent="0.25">
      <c r="A73" s="12">
        <f>BAJIO16643561!A74</f>
        <v>44819</v>
      </c>
      <c r="B73" s="13"/>
      <c r="C73" s="13" t="str">
        <f>BAJIO16643561!B74</f>
        <v>Recibo # 372076003945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3430.1379310344832</v>
      </c>
      <c r="K73" s="14">
        <f t="shared" si="9"/>
        <v>548.82206896551736</v>
      </c>
      <c r="L73" s="14">
        <f>BAJIO16643561!C74</f>
        <v>3978.96</v>
      </c>
      <c r="M73" s="90">
        <f t="shared" si="10"/>
        <v>208199.25</v>
      </c>
      <c r="N73" s="15"/>
    </row>
    <row r="74" spans="1:14" x14ac:dyDescent="0.25">
      <c r="A74" s="12">
        <f>BAJIO16643561!A75</f>
        <v>44819</v>
      </c>
      <c r="B74" s="13"/>
      <c r="C74" s="13" t="str">
        <f>BAJIO16643561!B75</f>
        <v>ABASTECEDORA DE OFICINAS SA CV  Concepto del Pago: F7031905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3430.1379310344832</v>
      </c>
      <c r="H74" s="14">
        <f t="shared" si="6"/>
        <v>548.82206896551736</v>
      </c>
      <c r="I74" s="90">
        <f>BAJIO16643561!D75</f>
        <v>3978.96</v>
      </c>
      <c r="J74" s="14">
        <f t="shared" si="12"/>
        <v>0</v>
      </c>
      <c r="K74" s="14">
        <f t="shared" si="9"/>
        <v>0</v>
      </c>
      <c r="L74" s="14">
        <f>BAJIO16643561!C75</f>
        <v>0</v>
      </c>
      <c r="M74" s="90">
        <f t="shared" si="10"/>
        <v>212178.21</v>
      </c>
      <c r="N74" s="15"/>
    </row>
    <row r="75" spans="1:14" x14ac:dyDescent="0.25">
      <c r="A75" s="12">
        <f>BAJIO16643561!A76</f>
        <v>44823</v>
      </c>
      <c r="B75" s="13"/>
      <c r="C75" s="13" t="str">
        <f>BAJIO16643561!B76</f>
        <v>MEGA ALIMENTOS SA DE CV  TEF Recibido</v>
      </c>
      <c r="D75" s="85"/>
      <c r="E75" s="80" t="str">
        <f>BAJIO16643561!I76</f>
        <v>F4492</v>
      </c>
      <c r="F75" s="149">
        <f>BAJIO16643561!H76</f>
        <v>2090</v>
      </c>
      <c r="G75" s="14">
        <f t="shared" si="11"/>
        <v>10794.000000000002</v>
      </c>
      <c r="H75" s="14">
        <f t="shared" si="6"/>
        <v>1727.0400000000004</v>
      </c>
      <c r="I75" s="90">
        <f>BAJIO16643561!D76</f>
        <v>12521.04</v>
      </c>
      <c r="J75" s="14">
        <f t="shared" si="12"/>
        <v>0</v>
      </c>
      <c r="K75" s="14">
        <f t="shared" si="9"/>
        <v>0</v>
      </c>
      <c r="L75" s="14">
        <f>BAJIO16643561!C76</f>
        <v>0</v>
      </c>
      <c r="M75" s="90">
        <f t="shared" si="10"/>
        <v>224699.25</v>
      </c>
      <c r="N75" s="15"/>
    </row>
    <row r="76" spans="1:14" x14ac:dyDescent="0.25">
      <c r="A76" s="12">
        <f>BAJIO16643561!A77</f>
        <v>44823</v>
      </c>
      <c r="B76" s="13"/>
      <c r="C76" s="13" t="str">
        <f>BAJIO16643561!B77</f>
        <v>RECUPERACIONES IND AGUIRRE   Concepto del Pago: F91855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10425</v>
      </c>
      <c r="K76" s="14">
        <f t="shared" si="9"/>
        <v>1668</v>
      </c>
      <c r="L76" s="14">
        <f>BAJIO16643561!C77</f>
        <v>12093</v>
      </c>
      <c r="M76" s="90">
        <f t="shared" si="10"/>
        <v>212606.25</v>
      </c>
      <c r="N76" s="15"/>
    </row>
    <row r="77" spans="1:14" x14ac:dyDescent="0.25">
      <c r="A77" s="12">
        <f>BAJIO16643561!A78</f>
        <v>44823</v>
      </c>
      <c r="B77" s="13"/>
      <c r="C77" s="13" t="str">
        <f>BAJIO16643561!B78</f>
        <v>JOSE LUIS GONZALEZ CORREA  Concepto del Pago: RENTA MENSUAL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36160.793103448275</v>
      </c>
      <c r="K77" s="14">
        <f t="shared" si="9"/>
        <v>5785.7268965517242</v>
      </c>
      <c r="L77" s="14">
        <f>BAJIO16643561!C78</f>
        <v>41946.52</v>
      </c>
      <c r="M77" s="90">
        <f t="shared" si="10"/>
        <v>170659.73</v>
      </c>
      <c r="N77" s="15"/>
    </row>
    <row r="78" spans="1:14" x14ac:dyDescent="0.25">
      <c r="A78" s="12">
        <f>BAJIO16643561!A79</f>
        <v>44823</v>
      </c>
      <c r="B78" s="13"/>
      <c r="C78" s="13" t="str">
        <f>BAJIO16643561!B79</f>
        <v>GEOEX SA DE CV  retiro lodo lampazos CONSTRUCTORA INVERMEX SA DE CV</v>
      </c>
      <c r="D78" s="85"/>
      <c r="E78" s="80" t="str">
        <f>BAJIO16643561!I79</f>
        <v>F4679</v>
      </c>
      <c r="F78" s="149" t="str">
        <f>BAJIO16643561!H79</f>
        <v>PUE</v>
      </c>
      <c r="G78" s="14">
        <f t="shared" si="11"/>
        <v>49650</v>
      </c>
      <c r="H78" s="14">
        <f t="shared" si="6"/>
        <v>7944</v>
      </c>
      <c r="I78" s="90">
        <f>BAJIO16643561!D79</f>
        <v>57594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228253.73</v>
      </c>
      <c r="N78" s="15"/>
    </row>
    <row r="79" spans="1:14" x14ac:dyDescent="0.25">
      <c r="A79" s="12">
        <f>BAJIO16643561!A80</f>
        <v>44823</v>
      </c>
      <c r="B79" s="13"/>
      <c r="C79" s="13" t="str">
        <f>BAJIO16643561!B80</f>
        <v>ETN TURISTAR LUJO SA DE CV  Concepto del Pago: SERVICIOS INTEGRADOS DE PASAJE Y DE TURI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10800</v>
      </c>
      <c r="H79" s="14">
        <f t="shared" si="6"/>
        <v>1728</v>
      </c>
      <c r="I79" s="90">
        <f>BAJIO16643561!D80</f>
        <v>12528</v>
      </c>
      <c r="J79" s="14">
        <f t="shared" si="12"/>
        <v>0</v>
      </c>
      <c r="K79" s="14">
        <f t="shared" si="9"/>
        <v>0</v>
      </c>
      <c r="L79" s="14">
        <f>BAJIO16643561!C80</f>
        <v>0</v>
      </c>
      <c r="M79" s="90">
        <f t="shared" si="10"/>
        <v>240781.73</v>
      </c>
      <c r="N79" s="15"/>
    </row>
    <row r="80" spans="1:14" x14ac:dyDescent="0.25">
      <c r="A80" s="12">
        <f>BAJIO16643561!A81</f>
        <v>44824</v>
      </c>
      <c r="B80" s="13"/>
      <c r="C80" s="13" t="str">
        <f>BAJIO16643561!B81</f>
        <v>FABRICANTES DE EQUIPOS PARA REFRIGERACI  Concepto del Pago: 030580900008531080 BMERH2H</v>
      </c>
      <c r="D80" s="85"/>
      <c r="E80" s="80">
        <f>BAJIO16643561!I81</f>
        <v>0</v>
      </c>
      <c r="F80" s="149">
        <f>BAJIO16643561!H81</f>
        <v>0</v>
      </c>
      <c r="G80" s="14">
        <f t="shared" si="11"/>
        <v>41000</v>
      </c>
      <c r="H80" s="14">
        <f t="shared" si="6"/>
        <v>6560</v>
      </c>
      <c r="I80" s="90">
        <f>BAJIO16643561!D81</f>
        <v>47560</v>
      </c>
      <c r="J80" s="14">
        <f t="shared" si="12"/>
        <v>0</v>
      </c>
      <c r="K80" s="14">
        <f t="shared" si="9"/>
        <v>0</v>
      </c>
      <c r="L80" s="14">
        <f>BAJIO16643561!C81</f>
        <v>0</v>
      </c>
      <c r="M80" s="90">
        <f t="shared" si="10"/>
        <v>288341.73</v>
      </c>
      <c r="N80" s="15"/>
    </row>
    <row r="81" spans="1:14" x14ac:dyDescent="0.25">
      <c r="A81" s="12">
        <f>BAJIO16643561!A82</f>
        <v>44825</v>
      </c>
      <c r="B81" s="13"/>
      <c r="C81" s="13" t="str">
        <f>BAJIO16643561!B82</f>
        <v>THONA SEGUROS SA DE CV   Concepto del Pago: SEGURO DE VIDA</v>
      </c>
      <c r="D81" s="85"/>
      <c r="E81" s="80">
        <f>BAJIO16643561!I82</f>
        <v>0</v>
      </c>
      <c r="F81" s="149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474.13793103448279</v>
      </c>
      <c r="K81" s="14">
        <f t="shared" si="9"/>
        <v>75.862068965517253</v>
      </c>
      <c r="L81" s="14">
        <f>BAJIO16643561!C82</f>
        <v>550</v>
      </c>
      <c r="M81" s="90">
        <f t="shared" si="10"/>
        <v>287791.73</v>
      </c>
      <c r="N81" s="15"/>
    </row>
    <row r="82" spans="1:14" x14ac:dyDescent="0.25">
      <c r="A82" s="12">
        <f>BAJIO16643561!A83</f>
        <v>44825</v>
      </c>
      <c r="B82" s="13"/>
      <c r="C82" s="13" t="str">
        <f>BAJIO16643561!B83</f>
        <v>TESOFE INGRESOS FEDERALES RECAUDADOS   Pago de impuestos RFC Pago Referenciado Folio: 8259006636 por BajioNet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16975.862068965518</v>
      </c>
      <c r="K82" s="14">
        <f t="shared" si="9"/>
        <v>2716.1379310344828</v>
      </c>
      <c r="L82" s="14">
        <f>BAJIO16643561!C83</f>
        <v>19692</v>
      </c>
      <c r="M82" s="90">
        <f t="shared" si="10"/>
        <v>268099.73</v>
      </c>
      <c r="N82" s="15"/>
    </row>
    <row r="83" spans="1:14" x14ac:dyDescent="0.25">
      <c r="A83" s="12">
        <f>BAJIO16643561!A84</f>
        <v>44825</v>
      </c>
      <c r="B83" s="13"/>
      <c r="C83" s="13" t="str">
        <f>BAJIO16643561!B84</f>
        <v>TESOFE INGRESOS FEDERALES RECAUDADOS  Pago de impuestos RFC Pago Referenciado Folio: 3940006169 por BajioNet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3849.1379310344832</v>
      </c>
      <c r="K83" s="14">
        <f t="shared" si="9"/>
        <v>615.86206896551732</v>
      </c>
      <c r="L83" s="14">
        <f>BAJIO16643561!C84</f>
        <v>4465</v>
      </c>
      <c r="M83" s="90">
        <f t="shared" si="10"/>
        <v>263634.73</v>
      </c>
      <c r="N83" s="15"/>
    </row>
    <row r="84" spans="1:14" x14ac:dyDescent="0.25">
      <c r="A84" s="12">
        <f>BAJIO16643561!A85</f>
        <v>44825</v>
      </c>
      <c r="B84" s="13"/>
      <c r="C84" s="13" t="str">
        <f>BAJIO16643561!B85</f>
        <v>INTEGRADORA DE INSUMOS DEL NORESTE S.A.  Concepto del Pago: Transferencia de INTEGRADORA DE INSUMOS</v>
      </c>
      <c r="D84" s="85"/>
      <c r="E84" s="80" t="str">
        <f>BAJIO16643561!I85</f>
        <v>F4662-F4675</v>
      </c>
      <c r="F84" s="149">
        <f>BAJIO16643561!H85</f>
        <v>2093</v>
      </c>
      <c r="G84" s="14">
        <f t="shared" si="11"/>
        <v>6510.0000000000009</v>
      </c>
      <c r="H84" s="14">
        <f t="shared" ref="H84:H147" si="13">G84*0.16</f>
        <v>1041.6000000000001</v>
      </c>
      <c r="I84" s="90">
        <f>BAJIO16643561!D85</f>
        <v>7551.6</v>
      </c>
      <c r="J84" s="14">
        <f t="shared" si="12"/>
        <v>0</v>
      </c>
      <c r="K84" s="14">
        <f t="shared" si="9"/>
        <v>0</v>
      </c>
      <c r="L84" s="14">
        <f>BAJIO16643561!C85</f>
        <v>0</v>
      </c>
      <c r="M84" s="90">
        <f t="shared" si="10"/>
        <v>271186.32999999996</v>
      </c>
      <c r="N84" s="15"/>
    </row>
    <row r="85" spans="1:14" x14ac:dyDescent="0.25">
      <c r="A85" s="12">
        <f>BAJIO16643561!A86</f>
        <v>44826</v>
      </c>
      <c r="B85" s="13"/>
      <c r="C85" s="13" t="str">
        <f>BAJIO16643561!B86</f>
        <v>PROCESADORA DE RESIDUOS VERACR   Concepto del Pago: MYO JUNIO JULIO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12930</v>
      </c>
      <c r="K85" s="14">
        <f t="shared" si="9"/>
        <v>2068.8000000000002</v>
      </c>
      <c r="L85" s="14">
        <f>BAJIO16643561!C86</f>
        <v>14998.8</v>
      </c>
      <c r="M85" s="90">
        <f t="shared" si="10"/>
        <v>256187.52999999997</v>
      </c>
      <c r="N85" s="15"/>
    </row>
    <row r="86" spans="1:14" x14ac:dyDescent="0.25">
      <c r="A86" s="12">
        <f>BAJIO16643561!A87</f>
        <v>44826</v>
      </c>
      <c r="B86" s="13"/>
      <c r="C86" s="13" t="str">
        <f>BAJIO16643561!B87</f>
        <v> ALEN DEL NORTE SA DE CV  Concepto del Pago: 0020024622CONSTRUCTORA INVERME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16600</v>
      </c>
      <c r="H86" s="14">
        <f t="shared" si="13"/>
        <v>2656</v>
      </c>
      <c r="I86" s="90">
        <f>BAJIO16643561!D87</f>
        <v>19256</v>
      </c>
      <c r="J86" s="14">
        <f t="shared" si="12"/>
        <v>0</v>
      </c>
      <c r="K86" s="14">
        <f t="shared" si="9"/>
        <v>0</v>
      </c>
      <c r="L86" s="14">
        <f>BAJIO16643561!C87</f>
        <v>0</v>
      </c>
      <c r="M86" s="90">
        <f t="shared" si="10"/>
        <v>275443.52999999997</v>
      </c>
      <c r="N86" s="15"/>
    </row>
    <row r="87" spans="1:14" x14ac:dyDescent="0.25">
      <c r="A87" s="12">
        <f>BAJIO16643561!A88</f>
        <v>44826</v>
      </c>
      <c r="B87" s="13"/>
      <c r="C87" s="13" t="str">
        <f>BAJIO16643561!B88</f>
        <v>Compra - Disposicion por POS en 5161020002057257 VIVA AEROBUS CIB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2074.5775862068967</v>
      </c>
      <c r="K87" s="14">
        <f t="shared" si="9"/>
        <v>331.93241379310348</v>
      </c>
      <c r="L87" s="14">
        <f>BAJIO16643561!C88</f>
        <v>2406.5100000000002</v>
      </c>
      <c r="M87" s="90">
        <f t="shared" si="10"/>
        <v>273037.01999999996</v>
      </c>
      <c r="N87" s="15"/>
    </row>
    <row r="88" spans="1:14" x14ac:dyDescent="0.25">
      <c r="A88" s="12">
        <f>BAJIO16643561!A89</f>
        <v>44826</v>
      </c>
      <c r="B88" s="13"/>
      <c r="C88" s="13" t="str">
        <f>BAJIO16643561!B89</f>
        <v>BACHOCO SA DE CV  Concepto del Pago: 1500603776</v>
      </c>
      <c r="D88" s="85"/>
      <c r="E88" s="80">
        <f>BAJIO16643561!I89</f>
        <v>0</v>
      </c>
      <c r="F88" s="149">
        <f>BAJIO16643561!H89</f>
        <v>0</v>
      </c>
      <c r="G88" s="14">
        <f t="shared" si="11"/>
        <v>17192.000000000004</v>
      </c>
      <c r="H88" s="14">
        <f t="shared" si="13"/>
        <v>2750.7200000000007</v>
      </c>
      <c r="I88" s="90">
        <f>BAJIO16643561!D89</f>
        <v>19942.72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292979.74</v>
      </c>
      <c r="N88" s="15"/>
    </row>
    <row r="89" spans="1:14" x14ac:dyDescent="0.25">
      <c r="A89" s="12">
        <f>BAJIO16643561!A90</f>
        <v>44826</v>
      </c>
      <c r="B89" s="13"/>
      <c r="C89" s="13" t="str">
        <f>BAJIO16643561!B90</f>
        <v>ONLINE CAREER CENTER MEXICO SA   Concepto del Pago: LIQUIDACION DE FACTURA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1659.0000000000002</v>
      </c>
      <c r="K89" s="14">
        <f t="shared" si="9"/>
        <v>265.44000000000005</v>
      </c>
      <c r="L89" s="14">
        <f>BAJIO16643561!C90</f>
        <v>1924.44</v>
      </c>
      <c r="M89" s="90">
        <f t="shared" si="10"/>
        <v>291055.3</v>
      </c>
      <c r="N89" s="15"/>
    </row>
    <row r="90" spans="1:14" x14ac:dyDescent="0.25">
      <c r="A90" s="12">
        <f>BAJIO16643561!A91</f>
        <v>44827</v>
      </c>
      <c r="B90" s="13"/>
      <c r="C90" s="13" t="str">
        <f>BAJIO16643561!B91</f>
        <v>DISPERSION EPO GRAFTECH MEXICO</v>
      </c>
      <c r="D90" s="85"/>
      <c r="E90" s="80">
        <f>BAJIO16643561!I91</f>
        <v>0</v>
      </c>
      <c r="F90" s="149">
        <f>BAJIO16643561!H91</f>
        <v>0</v>
      </c>
      <c r="G90" s="14">
        <f t="shared" si="11"/>
        <v>431890.00000000006</v>
      </c>
      <c r="H90" s="14">
        <f t="shared" si="13"/>
        <v>69102.400000000009</v>
      </c>
      <c r="I90" s="90">
        <f>BAJIO16643561!D91</f>
        <v>500992.4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792047.7</v>
      </c>
      <c r="N90" s="15"/>
    </row>
    <row r="91" spans="1:14" x14ac:dyDescent="0.25">
      <c r="A91" s="12">
        <f>BAJIO16643561!A92</f>
        <v>44827</v>
      </c>
      <c r="B91" s="13"/>
      <c r="C91" s="13" t="str">
        <f>BAJIO16643561!B92</f>
        <v>MEGA ALIMENTOS SA DE CV   TEF Recibido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64769.250000000007</v>
      </c>
      <c r="H91" s="14">
        <f t="shared" si="13"/>
        <v>10363.080000000002</v>
      </c>
      <c r="I91" s="90">
        <f>BAJIO16643561!D92</f>
        <v>75132.33</v>
      </c>
      <c r="J91" s="14">
        <f t="shared" si="12"/>
        <v>0</v>
      </c>
      <c r="K91" s="14">
        <f t="shared" si="9"/>
        <v>0</v>
      </c>
      <c r="L91" s="14">
        <f>BAJIO16643561!C92</f>
        <v>0</v>
      </c>
      <c r="M91" s="90">
        <f t="shared" si="10"/>
        <v>867180.02999999991</v>
      </c>
      <c r="N91" s="15"/>
    </row>
    <row r="92" spans="1:14" x14ac:dyDescent="0.25">
      <c r="A92" s="12">
        <f>BAJIO16643561!A93</f>
        <v>44827</v>
      </c>
      <c r="B92" s="13"/>
      <c r="C92" s="13" t="str">
        <f>BAJIO16643561!B93</f>
        <v>ZONE COMPRA S DE R L DE C V   Concepto del Pago: AUTOZONE DE MEXICO S DE RL DE CV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16200.000000000002</v>
      </c>
      <c r="H92" s="14">
        <f t="shared" si="13"/>
        <v>2592.0000000000005</v>
      </c>
      <c r="I92" s="90">
        <f>BAJIO16643561!D93</f>
        <v>18792</v>
      </c>
      <c r="J92" s="14">
        <f t="shared" si="12"/>
        <v>0</v>
      </c>
      <c r="K92" s="14">
        <f t="shared" si="9"/>
        <v>0</v>
      </c>
      <c r="L92" s="14">
        <f>BAJIO16643561!C93</f>
        <v>0</v>
      </c>
      <c r="M92" s="90">
        <f t="shared" si="10"/>
        <v>885972.02999999991</v>
      </c>
      <c r="N92" s="15"/>
    </row>
    <row r="93" spans="1:14" x14ac:dyDescent="0.25">
      <c r="A93" s="12">
        <f>BAJIO16643561!A94</f>
        <v>44827</v>
      </c>
      <c r="B93" s="13"/>
      <c r="C93" s="13" t="str">
        <f>BAJIO16643561!B94</f>
        <v>Compra - Disposicion por POS en SERVIFACIL PARAISO EL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517.24137931034488</v>
      </c>
      <c r="K93" s="14">
        <f t="shared" si="9"/>
        <v>82.758620689655189</v>
      </c>
      <c r="L93" s="14">
        <f>BAJIO16643561!C94</f>
        <v>600</v>
      </c>
      <c r="M93" s="90">
        <f t="shared" si="10"/>
        <v>885372.02999999991</v>
      </c>
      <c r="N93" s="15"/>
    </row>
    <row r="94" spans="1:14" x14ac:dyDescent="0.25">
      <c r="A94" s="12">
        <f>BAJIO16643561!A95</f>
        <v>44827</v>
      </c>
      <c r="B94" s="13"/>
      <c r="C94" s="13" t="str">
        <f>BAJIO16643561!B95</f>
        <v>Compra - Disposicion por POS en REST D AL RIO 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274.05172413793105</v>
      </c>
      <c r="K94" s="14">
        <f t="shared" si="9"/>
        <v>43.848275862068967</v>
      </c>
      <c r="L94" s="14">
        <f>BAJIO16643561!C95</f>
        <v>317.89999999999998</v>
      </c>
      <c r="M94" s="90">
        <f t="shared" si="10"/>
        <v>885054.12999999989</v>
      </c>
      <c r="N94" s="15"/>
    </row>
    <row r="95" spans="1:14" x14ac:dyDescent="0.25">
      <c r="A95" s="12">
        <f>BAJIO16643561!A96</f>
        <v>44827</v>
      </c>
      <c r="B95" s="13"/>
      <c r="C95" s="13" t="str">
        <f>BAJIO16643561!B96</f>
        <v> VALVULAS DE CALIDAD DE MONTERREY SA DE C  Concepto del Pago: PAGO FACTURAS 4493 4603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5985.0000000000009</v>
      </c>
      <c r="H95" s="14">
        <f t="shared" si="13"/>
        <v>957.60000000000014</v>
      </c>
      <c r="I95" s="90">
        <f>BAJIO16643561!D96</f>
        <v>6942.6</v>
      </c>
      <c r="J95" s="14">
        <f t="shared" si="12"/>
        <v>0</v>
      </c>
      <c r="K95" s="14">
        <f t="shared" si="9"/>
        <v>0</v>
      </c>
      <c r="L95" s="14">
        <f>BAJIO16643561!C96</f>
        <v>0</v>
      </c>
      <c r="M95" s="90">
        <f t="shared" si="10"/>
        <v>891996.72999999986</v>
      </c>
      <c r="N95" s="15"/>
    </row>
    <row r="96" spans="1:14" x14ac:dyDescent="0.25">
      <c r="A96" s="12">
        <f>BAJIO16643561!A97</f>
        <v>44827</v>
      </c>
      <c r="B96" s="13"/>
      <c r="C96" s="13" t="str">
        <f>BAJIO16643561!B97</f>
        <v>OPERADORA DE RELLENOS SANITARI  Concepto del Pago: F10924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13328</v>
      </c>
      <c r="K96" s="14">
        <f t="shared" si="9"/>
        <v>2132.48</v>
      </c>
      <c r="L96" s="14">
        <f>BAJIO16643561!C97</f>
        <v>15460.48</v>
      </c>
      <c r="M96" s="90">
        <f t="shared" si="10"/>
        <v>876536.24999999988</v>
      </c>
      <c r="N96" s="15"/>
    </row>
    <row r="97" spans="1:14" x14ac:dyDescent="0.25">
      <c r="A97" s="12">
        <f>BAJIO16643561!A98</f>
        <v>44827</v>
      </c>
      <c r="B97" s="13"/>
      <c r="C97" s="13" t="str">
        <f>BAJIO16643561!B98</f>
        <v>JG FERRETERA SA DE CV   Concepto del Pago: F 3971 40266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1817.8362068965519</v>
      </c>
      <c r="K97" s="14">
        <f t="shared" si="9"/>
        <v>290.85379310344831</v>
      </c>
      <c r="L97" s="14">
        <f>BAJIO16643561!C98</f>
        <v>2108.69</v>
      </c>
      <c r="M97" s="90">
        <f t="shared" si="10"/>
        <v>874427.55999999994</v>
      </c>
      <c r="N97" s="15"/>
    </row>
    <row r="98" spans="1:14" x14ac:dyDescent="0.25">
      <c r="A98" s="12">
        <f>BAJIO16643561!A99</f>
        <v>44827</v>
      </c>
      <c r="B98" s="13"/>
      <c r="C98" s="13" t="str">
        <f>BAJIO16643561!B99</f>
        <v>LIVETT CONSTRUCCIONES Y SUM  Concepto del Pago: LIQUIDACION DE FACTURA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60344.827586206899</v>
      </c>
      <c r="K98" s="14">
        <f t="shared" si="9"/>
        <v>9655.1724137931033</v>
      </c>
      <c r="L98" s="14">
        <f>BAJIO16643561!C99</f>
        <v>70000</v>
      </c>
      <c r="M98" s="90">
        <f t="shared" si="10"/>
        <v>804427.55999999994</v>
      </c>
      <c r="N98" s="15"/>
    </row>
    <row r="99" spans="1:14" x14ac:dyDescent="0.25">
      <c r="A99" s="12">
        <f>BAJIO16643561!A100</f>
        <v>44827</v>
      </c>
      <c r="B99" s="13"/>
      <c r="C99" s="13" t="str">
        <f>BAJIO16643561!B100</f>
        <v>Ryder Capital S de R L de C V  Concepto del Pago: 36437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51600</v>
      </c>
      <c r="H99" s="14">
        <f t="shared" si="13"/>
        <v>8256</v>
      </c>
      <c r="I99" s="90">
        <f>BAJIO16643561!D100</f>
        <v>59856</v>
      </c>
      <c r="J99" s="14">
        <f t="shared" si="12"/>
        <v>0</v>
      </c>
      <c r="K99" s="14">
        <f t="shared" si="9"/>
        <v>0</v>
      </c>
      <c r="L99" s="14">
        <f>BAJIO16643561!C100</f>
        <v>0</v>
      </c>
      <c r="M99" s="90">
        <f t="shared" si="10"/>
        <v>864283.55999999994</v>
      </c>
      <c r="N99" s="15"/>
    </row>
    <row r="100" spans="1:14" x14ac:dyDescent="0.25">
      <c r="A100" s="12">
        <f>BAJIO16643561!A101</f>
        <v>44827</v>
      </c>
      <c r="B100" s="13"/>
      <c r="C100" s="13" t="str">
        <f>BAJIO16643561!B101</f>
        <v>RED RECOLECTOR,SA DE CV  Concepto del Pago: CONSTRUCTORA INVERMEX SA DE CV Q02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184500</v>
      </c>
      <c r="H100" s="14">
        <f t="shared" si="13"/>
        <v>29520</v>
      </c>
      <c r="I100" s="90">
        <f>BAJIO16643561!D101</f>
        <v>214020</v>
      </c>
      <c r="J100" s="14">
        <f t="shared" si="12"/>
        <v>0</v>
      </c>
      <c r="K100" s="14">
        <f t="shared" si="9"/>
        <v>0</v>
      </c>
      <c r="L100" s="14">
        <f>BAJIO16643561!C101</f>
        <v>0</v>
      </c>
      <c r="M100" s="90">
        <f t="shared" si="10"/>
        <v>1078303.56</v>
      </c>
      <c r="N100" s="15"/>
    </row>
    <row r="101" spans="1:14" x14ac:dyDescent="0.25">
      <c r="A101" s="12">
        <f>BAJIO16643561!A102</f>
        <v>44827</v>
      </c>
      <c r="B101" s="13"/>
      <c r="C101" s="13" t="str">
        <f>BAJIO16643561!B102</f>
        <v>RECICLAJES Y DESTILADOS MONTER  Concepto del Pago: F 13638 13639 13640 13641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69590</v>
      </c>
      <c r="K101" s="14">
        <f t="shared" si="9"/>
        <v>11134.4</v>
      </c>
      <c r="L101" s="14">
        <f>BAJIO16643561!C102</f>
        <v>80724.399999999994</v>
      </c>
      <c r="M101" s="90">
        <f t="shared" si="10"/>
        <v>997579.16</v>
      </c>
      <c r="N101" s="15"/>
    </row>
    <row r="102" spans="1:14" x14ac:dyDescent="0.25">
      <c r="A102" s="12">
        <f>BAJIO16643561!A103</f>
        <v>44827</v>
      </c>
      <c r="B102" s="13"/>
      <c r="C102" s="13" t="str">
        <f>BAJIO16643561!B103</f>
        <v>ROSA ELVA MONTEMAYOR QUIROGA   Concepto del Pago: F 34266 F 34332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2245.3965517241381</v>
      </c>
      <c r="K102" s="14">
        <f t="shared" si="9"/>
        <v>359.26344827586212</v>
      </c>
      <c r="L102" s="14">
        <f>BAJIO16643561!C103</f>
        <v>2604.66</v>
      </c>
      <c r="M102" s="90">
        <f t="shared" si="10"/>
        <v>994974.5</v>
      </c>
      <c r="N102" s="15"/>
    </row>
    <row r="103" spans="1:14" x14ac:dyDescent="0.25">
      <c r="A103" s="12">
        <f>BAJIO16643561!A104</f>
        <v>44827</v>
      </c>
      <c r="B103" s="13"/>
      <c r="C103" s="13" t="str">
        <f>BAJIO16643561!B104</f>
        <v>OES ENCLOSURES MANUFACTURING MEXIC  Concepto del Pago: 4592 TO 4362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107520</v>
      </c>
      <c r="H103" s="14">
        <f t="shared" si="13"/>
        <v>17203.2</v>
      </c>
      <c r="I103" s="90">
        <f>BAJIO16643561!D104</f>
        <v>124723.2</v>
      </c>
      <c r="J103" s="14">
        <f t="shared" si="12"/>
        <v>0</v>
      </c>
      <c r="K103" s="14">
        <f t="shared" si="9"/>
        <v>0</v>
      </c>
      <c r="L103" s="14">
        <f>BAJIO16643561!C104</f>
        <v>0</v>
      </c>
      <c r="M103" s="90">
        <f t="shared" si="10"/>
        <v>1119697.7</v>
      </c>
      <c r="N103" s="15"/>
    </row>
    <row r="104" spans="1:14" x14ac:dyDescent="0.25">
      <c r="A104" s="12">
        <f>BAJIO16643561!A105</f>
        <v>44827</v>
      </c>
      <c r="B104" s="13"/>
      <c r="C104" s="13" t="str">
        <f>BAJIO16643561!B105</f>
        <v>PRESAJET S A P I DE CV  Concepto del Pago: PRESAJET SAPI DE CV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3200</v>
      </c>
      <c r="H104" s="14">
        <f t="shared" si="13"/>
        <v>512</v>
      </c>
      <c r="I104" s="90">
        <f>BAJIO16643561!D105</f>
        <v>3712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1123409.7</v>
      </c>
      <c r="N104" s="15"/>
    </row>
    <row r="105" spans="1:14" x14ac:dyDescent="0.25">
      <c r="A105" s="12">
        <f>BAJIO16643561!A106</f>
        <v>44828</v>
      </c>
      <c r="B105" s="13"/>
      <c r="C105" s="13" t="str">
        <f>BAJIO16643561!B106</f>
        <v>Compra - Disposicion por POS en HOLIDAY INN VHSA AEROP</v>
      </c>
      <c r="D105" s="85"/>
      <c r="E105" s="80">
        <f>BAJIO16643561!I106</f>
        <v>0</v>
      </c>
      <c r="F105" s="149">
        <f>BAJIO16643561!H106</f>
        <v>0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1697.3534482758623</v>
      </c>
      <c r="K105" s="14">
        <f t="shared" si="9"/>
        <v>271.57655172413797</v>
      </c>
      <c r="L105" s="14">
        <f>BAJIO16643561!C106</f>
        <v>1968.93</v>
      </c>
      <c r="M105" s="90">
        <f t="shared" si="10"/>
        <v>1121440.77</v>
      </c>
      <c r="N105" s="15"/>
    </row>
    <row r="106" spans="1:14" x14ac:dyDescent="0.25">
      <c r="A106" s="12">
        <f>BAJIO16643561!A107</f>
        <v>44828</v>
      </c>
      <c r="B106" s="13"/>
      <c r="C106" s="13" t="str">
        <f>BAJIO16643561!B107</f>
        <v>Compra - Disposicion por POS en HOTEL HAMPTON INN S</v>
      </c>
      <c r="D106" s="85"/>
      <c r="E106" s="80">
        <f>BAJIO16643561!I107</f>
        <v>0</v>
      </c>
      <c r="F106" s="149">
        <f>BAJIO16643561!H107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5380.2241379310353</v>
      </c>
      <c r="K106" s="14">
        <f t="shared" si="9"/>
        <v>860.83586206896564</v>
      </c>
      <c r="L106" s="14">
        <f>BAJIO16643561!C107</f>
        <v>6241.06</v>
      </c>
      <c r="M106" s="90">
        <f t="shared" si="10"/>
        <v>1115199.71</v>
      </c>
      <c r="N106" s="15"/>
    </row>
    <row r="107" spans="1:14" x14ac:dyDescent="0.25">
      <c r="A107" s="12">
        <f>BAJIO16643561!A108</f>
        <v>44829</v>
      </c>
      <c r="B107" s="13"/>
      <c r="C107" s="13" t="str">
        <f>BAJIO16643561!B108</f>
        <v>Compra - Disposicion por POS en 5161020002057257 TAR AEROLINEAS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1723.2844827586207</v>
      </c>
      <c r="K107" s="14">
        <f t="shared" si="9"/>
        <v>275.72551724137929</v>
      </c>
      <c r="L107" s="14">
        <f>BAJIO16643561!C108</f>
        <v>1999.01</v>
      </c>
      <c r="M107" s="90">
        <f t="shared" si="10"/>
        <v>1113200.7</v>
      </c>
      <c r="N107" s="15"/>
    </row>
    <row r="108" spans="1:14" x14ac:dyDescent="0.25">
      <c r="A108" s="12">
        <f>BAJIO16643561!A109</f>
        <v>44830</v>
      </c>
      <c r="B108" s="13"/>
      <c r="C108" s="13" t="str">
        <f>BAJIO16643561!B109</f>
        <v>Compra - Disposicion por POS en 5161020002057257 VIVA AEROBUS CIB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1760.8362068965519</v>
      </c>
      <c r="K108" s="14">
        <f t="shared" si="9"/>
        <v>281.73379310344831</v>
      </c>
      <c r="L108" s="14">
        <f>BAJIO16643561!C109</f>
        <v>2042.57</v>
      </c>
      <c r="M108" s="90">
        <f t="shared" si="10"/>
        <v>1111158.1299999999</v>
      </c>
      <c r="N108" s="15"/>
    </row>
    <row r="109" spans="1:14" x14ac:dyDescent="0.25">
      <c r="A109" s="12">
        <f>BAJIO16643561!A110</f>
        <v>44830</v>
      </c>
      <c r="B109" s="13"/>
      <c r="C109" s="13" t="str">
        <f>BAJIO16643561!B110</f>
        <v>TECNO MAIZ SA DE CV  Concepto del Pago: 665050000096322022001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90500</v>
      </c>
      <c r="H109" s="14">
        <f t="shared" si="13"/>
        <v>14480</v>
      </c>
      <c r="I109" s="90">
        <f>BAJIO16643561!D110</f>
        <v>104980</v>
      </c>
      <c r="J109" s="14">
        <f t="shared" si="12"/>
        <v>0</v>
      </c>
      <c r="K109" s="14">
        <f t="shared" si="9"/>
        <v>0</v>
      </c>
      <c r="L109" s="14">
        <f>BAJIO16643561!C110</f>
        <v>0</v>
      </c>
      <c r="M109" s="90">
        <f t="shared" si="10"/>
        <v>1216138.1299999999</v>
      </c>
      <c r="N109" s="15"/>
    </row>
    <row r="110" spans="1:14" x14ac:dyDescent="0.25">
      <c r="A110" s="12">
        <f>BAJIO16643561!A111</f>
        <v>44830</v>
      </c>
      <c r="B110" s="13"/>
      <c r="C110" s="13" t="str">
        <f>BAJIO16643561!B111</f>
        <v>GASOLINERA LAS PALMAS SA DE   Liquidacion de factura</v>
      </c>
      <c r="D110" s="85"/>
      <c r="E110" s="80">
        <f>BAJIO16643561!I111</f>
        <v>0</v>
      </c>
      <c r="F110" s="149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2586.2068965517242</v>
      </c>
      <c r="K110" s="14">
        <f t="shared" si="9"/>
        <v>413.79310344827587</v>
      </c>
      <c r="L110" s="14">
        <f>BAJIO16643561!C111</f>
        <v>3000</v>
      </c>
      <c r="M110" s="90">
        <f t="shared" si="10"/>
        <v>1213138.1299999999</v>
      </c>
      <c r="N110" s="15"/>
    </row>
    <row r="111" spans="1:14" x14ac:dyDescent="0.25">
      <c r="A111" s="12">
        <f>BAJIO16643561!A112</f>
        <v>44830</v>
      </c>
      <c r="B111" s="13"/>
      <c r="C111" s="13" t="str">
        <f>BAJIO16643561!B112</f>
        <v>PROFESIONALIZA MIX SC   Concepto del Pago: F2028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7500.0000000000009</v>
      </c>
      <c r="K111" s="14">
        <f t="shared" si="9"/>
        <v>1200.0000000000002</v>
      </c>
      <c r="L111" s="14">
        <f>BAJIO16643561!C112</f>
        <v>8700</v>
      </c>
      <c r="M111" s="90">
        <f t="shared" si="10"/>
        <v>1204438.1299999999</v>
      </c>
      <c r="N111" s="15"/>
    </row>
    <row r="112" spans="1:14" x14ac:dyDescent="0.25">
      <c r="A112" s="12">
        <f>BAJIO16643561!A113</f>
        <v>44830</v>
      </c>
      <c r="B112" s="13"/>
      <c r="C112" s="13" t="str">
        <f>BAJIO16643561!B113</f>
        <v>MAR MAR EFRAIN  Concepto del Pago: 1 DE 12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50000</v>
      </c>
      <c r="K112" s="14">
        <f t="shared" si="9"/>
        <v>8000</v>
      </c>
      <c r="L112" s="14">
        <f>BAJIO16643561!C113</f>
        <v>58000</v>
      </c>
      <c r="M112" s="90">
        <f t="shared" si="10"/>
        <v>1146438.1299999999</v>
      </c>
      <c r="N112" s="15"/>
    </row>
    <row r="113" spans="1:14" x14ac:dyDescent="0.25">
      <c r="A113" s="12">
        <f>BAJIO16643561!A114</f>
        <v>44830</v>
      </c>
      <c r="B113" s="13"/>
      <c r="C113" s="13" t="str">
        <f>BAJIO16643561!B114</f>
        <v> EMMANUEL CAZARES VIDAL  Concepto del Pago: F 583 AGTO</v>
      </c>
      <c r="D113" s="85"/>
      <c r="E113" s="80">
        <f>BAJIO16643561!I114</f>
        <v>0</v>
      </c>
      <c r="F113" s="149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1700.0000000000002</v>
      </c>
      <c r="K113" s="14">
        <f t="shared" si="9"/>
        <v>272.00000000000006</v>
      </c>
      <c r="L113" s="14">
        <f>BAJIO16643561!C114</f>
        <v>1972</v>
      </c>
      <c r="M113" s="90">
        <f t="shared" si="10"/>
        <v>1144466.1299999999</v>
      </c>
      <c r="N113" s="15"/>
    </row>
    <row r="114" spans="1:14" x14ac:dyDescent="0.25">
      <c r="A114" s="12">
        <f>BAJIO16643561!A115</f>
        <v>44831</v>
      </c>
      <c r="B114" s="13"/>
      <c r="C114" s="13" t="str">
        <f>BAJIO16643561!B115</f>
        <v>Compra - Disposicion por POS en EQ COM SELLOS CAPITAL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3267.1206896551726</v>
      </c>
      <c r="K114" s="14">
        <f t="shared" si="9"/>
        <v>522.73931034482757</v>
      </c>
      <c r="L114" s="14">
        <f>BAJIO16643561!C115</f>
        <v>3789.86</v>
      </c>
      <c r="M114" s="90">
        <f t="shared" si="10"/>
        <v>1140676.2699999998</v>
      </c>
      <c r="N114" s="15"/>
    </row>
    <row r="115" spans="1:14" x14ac:dyDescent="0.25">
      <c r="A115" s="12">
        <f>BAJIO16643561!A116</f>
        <v>44832</v>
      </c>
      <c r="B115" s="13"/>
      <c r="C115" s="13" t="str">
        <f>BAJIO16643561!B116</f>
        <v>Compra - Disposicion por POS en ARMANDO LOZANO PAULIN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1374.4655172413795</v>
      </c>
      <c r="K115" s="14">
        <f t="shared" si="9"/>
        <v>219.91448275862072</v>
      </c>
      <c r="L115" s="14">
        <f>BAJIO16643561!C116</f>
        <v>1594.38</v>
      </c>
      <c r="M115" s="90">
        <f t="shared" si="10"/>
        <v>1139081.8899999999</v>
      </c>
      <c r="N115" s="15"/>
    </row>
    <row r="116" spans="1:14" x14ac:dyDescent="0.25">
      <c r="A116" s="12">
        <f>BAJIO16643561!A117</f>
        <v>44832</v>
      </c>
      <c r="B116" s="13"/>
      <c r="C116" s="13" t="str">
        <f>BAJIO16643561!B117</f>
        <v>Compra - Disposicion por POS en SEG INDUSTRIAL REYNA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6414.3965517241386</v>
      </c>
      <c r="K116" s="14">
        <f t="shared" si="9"/>
        <v>1026.3034482758621</v>
      </c>
      <c r="L116" s="14">
        <f>BAJIO16643561!C117</f>
        <v>7440.7</v>
      </c>
      <c r="M116" s="90">
        <f t="shared" si="10"/>
        <v>1131641.19</v>
      </c>
      <c r="N116" s="15"/>
    </row>
    <row r="117" spans="1:14" x14ac:dyDescent="0.25">
      <c r="A117" s="12">
        <f>BAJIO16643561!A118</f>
        <v>44832</v>
      </c>
      <c r="B117" s="13"/>
      <c r="C117" s="13" t="str">
        <f>BAJIO16643561!B118</f>
        <v> SERV GASOLINEROS DE MEXICO SA   Concepto del Pago: 59114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61503.163793103449</v>
      </c>
      <c r="K117" s="14">
        <f t="shared" si="9"/>
        <v>9840.5062068965526</v>
      </c>
      <c r="L117" s="14">
        <f>BAJIO16643561!C118</f>
        <v>71343.67</v>
      </c>
      <c r="M117" s="90">
        <f t="shared" si="10"/>
        <v>1060297.52</v>
      </c>
      <c r="N117" s="15"/>
    </row>
    <row r="118" spans="1:14" x14ac:dyDescent="0.25">
      <c r="A118" s="12">
        <f>BAJIO16643561!A119</f>
        <v>44832</v>
      </c>
      <c r="B118" s="13"/>
      <c r="C118" s="13" t="str">
        <f>BAJIO16643561!B119</f>
        <v>CENTRO LLANTERO RAGA SA DE CV   Concepto del Pago: F23347</v>
      </c>
      <c r="D118" s="85"/>
      <c r="E118" s="80">
        <f>BAJIO16643561!I119</f>
        <v>0</v>
      </c>
      <c r="F118" s="149">
        <f>BAJIO16643561!H119</f>
        <v>0</v>
      </c>
      <c r="G118" s="14">
        <f t="shared" si="11"/>
        <v>0</v>
      </c>
      <c r="H118" s="14">
        <f t="shared" si="13"/>
        <v>0</v>
      </c>
      <c r="I118" s="90">
        <f>BAJIO16643561!D119</f>
        <v>0</v>
      </c>
      <c r="J118" s="14">
        <f t="shared" si="12"/>
        <v>8700</v>
      </c>
      <c r="K118" s="14">
        <f t="shared" si="9"/>
        <v>1392</v>
      </c>
      <c r="L118" s="14">
        <f>BAJIO16643561!C119</f>
        <v>10092</v>
      </c>
      <c r="M118" s="90">
        <f t="shared" si="10"/>
        <v>1050205.52</v>
      </c>
      <c r="N118" s="15"/>
    </row>
    <row r="119" spans="1:14" x14ac:dyDescent="0.25">
      <c r="A119" s="12">
        <f>BAJIO16643561!A120</f>
        <v>44832</v>
      </c>
      <c r="B119" s="13"/>
      <c r="C119" s="13" t="str">
        <f>BAJIO16643561!B120</f>
        <v>JEIMYS SA DE CV   Concepto del Pago: LIQUIDACION DE FACTURA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85344.827586206899</v>
      </c>
      <c r="K119" s="14">
        <f t="shared" si="9"/>
        <v>13655.172413793103</v>
      </c>
      <c r="L119" s="14">
        <f>BAJIO16643561!C120</f>
        <v>99000</v>
      </c>
      <c r="M119" s="90">
        <f t="shared" si="10"/>
        <v>951205.52</v>
      </c>
      <c r="N119" s="15"/>
    </row>
    <row r="120" spans="1:14" x14ac:dyDescent="0.25">
      <c r="A120" s="12">
        <f>BAJIO16643561!A121</f>
        <v>44832</v>
      </c>
      <c r="B120" s="13"/>
      <c r="C120" s="13" t="str">
        <f>BAJIO16643561!B121</f>
        <v>JEIMYS SA DE CV   Concepto del Pago: LIQUIDACION DE FACTURA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81896.551724137942</v>
      </c>
      <c r="K120" s="14">
        <f t="shared" si="9"/>
        <v>13103.448275862071</v>
      </c>
      <c r="L120" s="14">
        <f>BAJIO16643561!C121</f>
        <v>95000</v>
      </c>
      <c r="M120" s="90">
        <f t="shared" si="10"/>
        <v>856205.52</v>
      </c>
      <c r="N120" s="15"/>
    </row>
    <row r="121" spans="1:14" x14ac:dyDescent="0.25">
      <c r="A121" s="12">
        <f>BAJIO16643561!A122</f>
        <v>44832</v>
      </c>
      <c r="B121" s="13"/>
      <c r="C121" s="13" t="str">
        <f>BAJIO16643561!B122</f>
        <v>JEIMYS SA DE CV   Concepto del Pago: LIQUIDACION DE FACTURA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93103.448275862072</v>
      </c>
      <c r="K121" s="14">
        <f t="shared" si="9"/>
        <v>14896.551724137931</v>
      </c>
      <c r="L121" s="14">
        <f>BAJIO16643561!C122</f>
        <v>108000</v>
      </c>
      <c r="M121" s="90">
        <f t="shared" si="10"/>
        <v>748205.52</v>
      </c>
      <c r="N121" s="15"/>
    </row>
    <row r="122" spans="1:14" x14ac:dyDescent="0.25">
      <c r="A122" s="12">
        <f>BAJIO16643561!A123</f>
        <v>44832</v>
      </c>
      <c r="B122" s="13"/>
      <c r="C122" s="13" t="str">
        <f>BAJIO16643561!B123</f>
        <v>TESOFE INGRESOS FEDERALES RECAUDADOS  Pago de impuestos RFC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47214.655172413797</v>
      </c>
      <c r="K122" s="14">
        <f t="shared" si="9"/>
        <v>7554.3448275862074</v>
      </c>
      <c r="L122" s="14">
        <f>BAJIO16643561!C123</f>
        <v>54769</v>
      </c>
      <c r="M122" s="90">
        <f t="shared" si="10"/>
        <v>693436.52</v>
      </c>
      <c r="N122" s="15"/>
    </row>
    <row r="123" spans="1:14" x14ac:dyDescent="0.25">
      <c r="A123" s="12">
        <f>BAJIO16643561!A124</f>
        <v>44833</v>
      </c>
      <c r="B123" s="13"/>
      <c r="C123" s="13" t="str">
        <f>BAJIO16643561!B124</f>
        <v>Compra - Disposicion por POS en CENTRAL MANGUERAS ACC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889.45689655172418</v>
      </c>
      <c r="K123" s="14">
        <f t="shared" si="9"/>
        <v>142.31310344827588</v>
      </c>
      <c r="L123" s="14">
        <f>BAJIO16643561!C124</f>
        <v>1031.77</v>
      </c>
      <c r="M123" s="90">
        <f t="shared" si="10"/>
        <v>692404.75</v>
      </c>
      <c r="N123" s="15"/>
    </row>
    <row r="124" spans="1:14" x14ac:dyDescent="0.25">
      <c r="A124" s="12">
        <f>BAJIO16643561!A125</f>
        <v>44833</v>
      </c>
      <c r="B124" s="13"/>
      <c r="C124" s="13" t="str">
        <f>BAJIO16643561!B125</f>
        <v>Compra - Disposicion por POS en 5161020002592329 LA LATINO SEG ECOM</v>
      </c>
      <c r="D124" s="85"/>
      <c r="E124" s="80">
        <f>BAJIO16643561!I125</f>
        <v>0</v>
      </c>
      <c r="F124" s="149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2060.5172413793102</v>
      </c>
      <c r="K124" s="14">
        <f t="shared" si="9"/>
        <v>329.68275862068964</v>
      </c>
      <c r="L124" s="14">
        <f>BAJIO16643561!C125</f>
        <v>2390.1999999999998</v>
      </c>
      <c r="M124" s="90">
        <f t="shared" si="10"/>
        <v>690014.55</v>
      </c>
      <c r="N124" s="15"/>
    </row>
    <row r="125" spans="1:14" x14ac:dyDescent="0.25">
      <c r="A125" s="12">
        <f>BAJIO16643561!A126</f>
        <v>44833</v>
      </c>
      <c r="B125" s="13"/>
      <c r="C125" s="13" t="str">
        <f>BAJIO16643561!B126</f>
        <v>GRAFTECH MEXICO SA DE CV  Concepto del Pago: GRAFTECH MEXICO SA DE CV Payment</v>
      </c>
      <c r="D125" s="85"/>
      <c r="E125" s="80" t="str">
        <f>BAJIO16643561!I126</f>
        <v>F4020-F4594</v>
      </c>
      <c r="F125" s="149">
        <f>BAJIO16643561!H126</f>
        <v>2114</v>
      </c>
      <c r="G125" s="14">
        <f t="shared" si="14"/>
        <v>24900</v>
      </c>
      <c r="H125" s="14">
        <f t="shared" si="13"/>
        <v>3984</v>
      </c>
      <c r="I125" s="90">
        <f>BAJIO16643561!D126</f>
        <v>28884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718898.55</v>
      </c>
      <c r="N125" s="15"/>
    </row>
    <row r="126" spans="1:14" x14ac:dyDescent="0.25">
      <c r="A126" s="12">
        <f>BAJIO16643561!A127</f>
        <v>44833</v>
      </c>
      <c r="B126" s="13"/>
      <c r="C126" s="13" t="str">
        <f>BAJIO16643561!B127</f>
        <v>TERRA4 CONST. Y SUMINISTROS SA  Concepto del Pago: LIQUIDACION DE FACTURA</v>
      </c>
      <c r="D126" s="85"/>
      <c r="E126" s="80">
        <f>BAJIO16643561!I127</f>
        <v>0</v>
      </c>
      <c r="F126" s="149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129310.34482758622</v>
      </c>
      <c r="K126" s="14">
        <f t="shared" si="9"/>
        <v>20689.655172413793</v>
      </c>
      <c r="L126" s="14">
        <f>BAJIO16643561!C127</f>
        <v>150000</v>
      </c>
      <c r="M126" s="90">
        <f t="shared" si="10"/>
        <v>568898.55000000005</v>
      </c>
      <c r="N126" s="15"/>
    </row>
    <row r="127" spans="1:14" x14ac:dyDescent="0.25">
      <c r="A127" s="12">
        <f>BAJIO16643561!A128</f>
        <v>44833</v>
      </c>
      <c r="B127" s="13"/>
      <c r="C127" s="13" t="str">
        <f>BAJIO16643561!B128</f>
        <v>RAGASA INDUSTRIAS SA DE CV   Concepto del Pago: 164352</v>
      </c>
      <c r="D127" s="85"/>
      <c r="E127" s="80" t="str">
        <f>BAJIO16643561!I128</f>
        <v>F4590</v>
      </c>
      <c r="F127" s="149">
        <f>BAJIO16643561!H128</f>
        <v>2109</v>
      </c>
      <c r="G127" s="14">
        <f t="shared" si="14"/>
        <v>21950</v>
      </c>
      <c r="H127" s="14">
        <f t="shared" si="13"/>
        <v>3512</v>
      </c>
      <c r="I127" s="90">
        <f>BAJIO16643561!D128</f>
        <v>25462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594360.55000000005</v>
      </c>
      <c r="N127" s="15"/>
    </row>
    <row r="128" spans="1:14" x14ac:dyDescent="0.25">
      <c r="A128" s="12">
        <f>BAJIO16643561!A129</f>
        <v>44834</v>
      </c>
      <c r="B128" s="13"/>
      <c r="C128" s="13" t="str">
        <f>BAJIO16643561!B129</f>
        <v>MEGA ALIMENTOS SA DE CV  TEF Recibido</v>
      </c>
      <c r="D128" s="85"/>
      <c r="E128" s="80" t="str">
        <f>BAJIO16643561!I129</f>
        <v>F4623-F4624</v>
      </c>
      <c r="F128" s="149">
        <f>BAJIO16643561!H129</f>
        <v>2115</v>
      </c>
      <c r="G128" s="14">
        <f t="shared" si="14"/>
        <v>20322.75</v>
      </c>
      <c r="H128" s="14">
        <f t="shared" si="13"/>
        <v>3251.64</v>
      </c>
      <c r="I128" s="90">
        <f>BAJIO16643561!D129</f>
        <v>23574.39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617934.94000000006</v>
      </c>
      <c r="N128" s="15"/>
    </row>
    <row r="129" spans="1:14" x14ac:dyDescent="0.25">
      <c r="A129" s="12">
        <f>BAJIO16643561!A130</f>
        <v>44834</v>
      </c>
      <c r="B129" s="13"/>
      <c r="C129" s="13" t="str">
        <f>BAJIO16643561!B130</f>
        <v>VALVULAS DE CALIDAD DE MONTERREY SA DE C  Concepto del Pago: PAGO FACTURAS VACAMSA</v>
      </c>
      <c r="D129" s="85"/>
      <c r="E129" s="80" t="str">
        <f>BAJIO16643561!I130</f>
        <v>F4622-F4655</v>
      </c>
      <c r="F129" s="149">
        <f>BAJIO16643561!H130</f>
        <v>2116</v>
      </c>
      <c r="G129" s="14">
        <f t="shared" si="14"/>
        <v>5985.0000000000009</v>
      </c>
      <c r="H129" s="14">
        <f t="shared" si="13"/>
        <v>957.60000000000014</v>
      </c>
      <c r="I129" s="90">
        <f>BAJIO16643561!D130</f>
        <v>6942.6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624877.54</v>
      </c>
      <c r="N129" s="15"/>
    </row>
    <row r="130" spans="1:14" x14ac:dyDescent="0.25">
      <c r="A130" s="12">
        <f>BAJIO16643561!A131</f>
        <v>44834</v>
      </c>
      <c r="B130" s="13"/>
      <c r="C130" s="13" t="str">
        <f>BAJIO16643561!B131</f>
        <v>GASOLINERA LAS PALMAS SA DE CV  Concepto del Pago: LIQUIDACION DE FACTURA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5172.4137931034484</v>
      </c>
      <c r="K130" s="14">
        <f t="shared" si="9"/>
        <v>827.58620689655174</v>
      </c>
      <c r="L130" s="14">
        <f>BAJIO16643561!C131</f>
        <v>6000</v>
      </c>
      <c r="M130" s="90">
        <f t="shared" si="10"/>
        <v>618877.54</v>
      </c>
      <c r="N130" s="15"/>
    </row>
    <row r="131" spans="1:14" x14ac:dyDescent="0.25">
      <c r="A131" s="12">
        <f>BAJIO16643561!A132</f>
        <v>44834</v>
      </c>
      <c r="B131" s="13"/>
      <c r="C131" s="13" t="str">
        <f>BAJIO16643561!B132</f>
        <v>PROYECTOS ESTRUCTURALES HALCON  Concepto del Pago: F4741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25862.068965517243</v>
      </c>
      <c r="K131" s="14">
        <f t="shared" si="9"/>
        <v>4137.9310344827591</v>
      </c>
      <c r="L131" s="14">
        <f>BAJIO16643561!C132</f>
        <v>30000</v>
      </c>
      <c r="M131" s="90">
        <f t="shared" si="10"/>
        <v>588877.54</v>
      </c>
      <c r="N131" s="15"/>
    </row>
    <row r="132" spans="1:14" x14ac:dyDescent="0.25">
      <c r="A132" s="12">
        <f>BAJIO16643561!A133</f>
        <v>44834</v>
      </c>
      <c r="B132" s="13"/>
      <c r="C132" s="13" t="str">
        <f>BAJIO16643561!B133</f>
        <v>CONSTRUCTORA INVERMEX SA DE CV  Concepto del Pago: TRASPASO A BAJIO INVERMEX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90517.241379310348</v>
      </c>
      <c r="H132" s="14">
        <f t="shared" si="13"/>
        <v>14482.758620689656</v>
      </c>
      <c r="I132" s="90">
        <f>BAJIO16643561!D133</f>
        <v>105000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693877.54</v>
      </c>
      <c r="N132" s="15"/>
    </row>
    <row r="133" spans="1:14" x14ac:dyDescent="0.25">
      <c r="A133" s="12">
        <f>BAJIO16643561!A134</f>
        <v>44834</v>
      </c>
      <c r="B133" s="13"/>
      <c r="C133" s="13" t="str">
        <f>BAJIO16643561!B134</f>
        <v>CONSTRUCTORA INVERMEX SA DE CV  Concepto del Pago: TRASPASO A BAJIO INVERMEX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27586.206896551725</v>
      </c>
      <c r="H133" s="14">
        <f t="shared" si="13"/>
        <v>4413.7931034482763</v>
      </c>
      <c r="I133" s="90">
        <f>BAJIO16643561!D134</f>
        <v>32000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725877.54</v>
      </c>
      <c r="N133" s="15"/>
    </row>
    <row r="134" spans="1:14" x14ac:dyDescent="0.25">
      <c r="A134" s="12">
        <f>BAJIO16643561!A135</f>
        <v>44834</v>
      </c>
      <c r="B134" s="13"/>
      <c r="C134" s="13" t="str">
        <f>BAJIO16643561!B135</f>
        <v>CONSTRUCTORA INVERMEX SA DE CV  Concepto del Pago: TRASPASO A BAJIO INVERMEX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84482.758620689667</v>
      </c>
      <c r="H134" s="14">
        <f t="shared" si="13"/>
        <v>13517.241379310348</v>
      </c>
      <c r="I134" s="90">
        <f>BAJIO16643561!D135</f>
        <v>98000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823877.54</v>
      </c>
      <c r="N134" s="15"/>
    </row>
    <row r="135" spans="1:14" x14ac:dyDescent="0.25">
      <c r="A135" s="12">
        <f>BAJIO16643561!A136</f>
        <v>44834</v>
      </c>
      <c r="B135" s="13"/>
      <c r="C135" s="13" t="str">
        <f>BAJIO16643561!B136</f>
        <v>CONSTRUCTORA INVERMEX SA DE CV  Concepto del Pago: TRASPASO A BAJIO INVERMEX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81896.551724137942</v>
      </c>
      <c r="H135" s="14">
        <f t="shared" si="13"/>
        <v>13103.448275862071</v>
      </c>
      <c r="I135" s="90">
        <f>BAJIO16643561!D136</f>
        <v>95000</v>
      </c>
      <c r="J135" s="14">
        <f t="shared" si="15"/>
        <v>0</v>
      </c>
      <c r="K135" s="14">
        <f t="shared" si="16"/>
        <v>0</v>
      </c>
      <c r="L135" s="14">
        <f>BAJIO16643561!C136</f>
        <v>0</v>
      </c>
      <c r="M135" s="90">
        <f t="shared" si="17"/>
        <v>918877.54</v>
      </c>
      <c r="N135" s="15"/>
    </row>
    <row r="136" spans="1:14" x14ac:dyDescent="0.25">
      <c r="A136" s="12">
        <f>BAJIO16643561!A137</f>
        <v>44834</v>
      </c>
      <c r="B136" s="13"/>
      <c r="C136" s="13" t="str">
        <f>BAJIO16643561!B137</f>
        <v> LIVETT CONSTRUCCIONES Y SUM  Concepto del Pago: LIQUIDACION DE FACTURA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81896.551724137942</v>
      </c>
      <c r="K136" s="14">
        <f t="shared" si="16"/>
        <v>13103.448275862071</v>
      </c>
      <c r="L136" s="14">
        <f>BAJIO16643561!C137</f>
        <v>95000</v>
      </c>
      <c r="M136" s="90">
        <f t="shared" si="17"/>
        <v>823877.54</v>
      </c>
      <c r="N136" s="15"/>
    </row>
    <row r="137" spans="1:14" x14ac:dyDescent="0.25">
      <c r="A137" s="12">
        <f>BAJIO16643561!A138</f>
        <v>44834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387931.03448275867</v>
      </c>
      <c r="K137" s="14">
        <f t="shared" si="16"/>
        <v>62068.965517241391</v>
      </c>
      <c r="L137" s="14">
        <f>BAJIO16643561!C138</f>
        <v>450000</v>
      </c>
      <c r="M137" s="90">
        <f t="shared" si="17"/>
        <v>373877.54000000004</v>
      </c>
      <c r="N137" s="15"/>
    </row>
    <row r="138" spans="1:14" x14ac:dyDescent="0.25">
      <c r="A138" s="12">
        <f>BAJIO16643561!A139</f>
        <v>44834</v>
      </c>
      <c r="B138" s="13"/>
      <c r="C138" s="13" t="str">
        <f>BAJIO16643561!B139</f>
        <v>Compra - Disposicion por POS en AUTOELECTRICA FIRO 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7860.8362068965516</v>
      </c>
      <c r="K138" s="14">
        <f t="shared" si="16"/>
        <v>1257.7337931034483</v>
      </c>
      <c r="L138" s="14">
        <f>BAJIO16643561!C139</f>
        <v>9118.57</v>
      </c>
      <c r="M138" s="90">
        <f t="shared" si="17"/>
        <v>364758.97000000003</v>
      </c>
      <c r="N138" s="15"/>
    </row>
    <row r="139" spans="1:14" x14ac:dyDescent="0.25">
      <c r="A139" s="12">
        <f>BAJIO16643561!A140</f>
        <v>44834</v>
      </c>
      <c r="B139" s="13"/>
      <c r="C139" s="13" t="str">
        <f>BAJIO16643561!B140</f>
        <v>Compra - Disposicion por POS en MALDONADO PARTES Y S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238</v>
      </c>
      <c r="K139" s="14">
        <f t="shared" si="16"/>
        <v>38.08</v>
      </c>
      <c r="L139" s="14">
        <f>BAJIO16643561!C140</f>
        <v>276.08</v>
      </c>
      <c r="M139" s="90">
        <f t="shared" si="17"/>
        <v>364482.89</v>
      </c>
      <c r="N139" s="15"/>
    </row>
    <row r="140" spans="1:14" x14ac:dyDescent="0.25">
      <c r="A140" s="12">
        <f>BAJIO16643561!A141</f>
        <v>44834</v>
      </c>
      <c r="B140" s="13"/>
      <c r="C140" s="13" t="str">
        <f>BAJIO16643561!B141</f>
        <v>SOSA MONTERO IGNACIO  Concepto del Pago: LIQUIDACION DE FACT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2500</v>
      </c>
      <c r="K140" s="14">
        <f t="shared" si="16"/>
        <v>400</v>
      </c>
      <c r="L140" s="14">
        <f>BAJIO16643561!C141</f>
        <v>2900</v>
      </c>
      <c r="M140" s="90">
        <f t="shared" si="17"/>
        <v>361582.89</v>
      </c>
      <c r="N140" s="15"/>
    </row>
    <row r="141" spans="1:14" x14ac:dyDescent="0.25">
      <c r="A141" s="12">
        <f>BAJIO16643561!A142</f>
        <v>44834</v>
      </c>
      <c r="B141" s="13"/>
      <c r="C141" s="13" t="str">
        <f>BAJIO16643561!B142</f>
        <v>GUILLERMO GUTIERREZ AGUIRRE  Concepto del Pago: pago</v>
      </c>
      <c r="D141" s="85"/>
      <c r="E141" s="80" t="str">
        <f>BAJIO16643561!I142</f>
        <v>F4675</v>
      </c>
      <c r="F141" s="149" t="str">
        <f>BAJIO16643561!H142</f>
        <v>PUE</v>
      </c>
      <c r="G141" s="14">
        <f t="shared" si="14"/>
        <v>3200</v>
      </c>
      <c r="H141" s="14">
        <f t="shared" si="13"/>
        <v>512</v>
      </c>
      <c r="I141" s="90">
        <f>BAJIO16643561!D142</f>
        <v>3712</v>
      </c>
      <c r="J141" s="14">
        <f t="shared" si="15"/>
        <v>0</v>
      </c>
      <c r="K141" s="14">
        <f t="shared" si="16"/>
        <v>0</v>
      </c>
      <c r="L141" s="14">
        <f>BAJIO16643561!C142</f>
        <v>0</v>
      </c>
      <c r="M141" s="90">
        <f t="shared" si="17"/>
        <v>365294.89</v>
      </c>
      <c r="N141" s="15"/>
    </row>
    <row r="142" spans="1:14" x14ac:dyDescent="0.25">
      <c r="A142" s="12">
        <f>BAJIO16643561!A143</f>
        <v>44834</v>
      </c>
      <c r="B142" s="13"/>
      <c r="C142" s="13" t="str">
        <f>BAJIO16643561!B143</f>
        <v>GALVAN DOMINGO  Concepto del Pago: F3860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1270.0000000000002</v>
      </c>
      <c r="K142" s="14">
        <f t="shared" si="16"/>
        <v>203.20000000000005</v>
      </c>
      <c r="L142" s="14">
        <f>BAJIO16643561!C143</f>
        <v>1473.2</v>
      </c>
      <c r="M142" s="90">
        <f t="shared" si="17"/>
        <v>363821.69</v>
      </c>
      <c r="N142" s="15"/>
    </row>
    <row r="143" spans="1:14" x14ac:dyDescent="0.25">
      <c r="A143" s="12">
        <f>BAJIO16643561!A144</f>
        <v>44834</v>
      </c>
      <c r="B143" s="13"/>
      <c r="C143" s="13" t="str">
        <f>BAJIO16643561!B144</f>
        <v xml:space="preserve">TESOFE INGRESOS FEDERALES RECAUDADOS  Pago de impuestos RFC 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35743.965517241384</v>
      </c>
      <c r="K143" s="14">
        <f t="shared" si="16"/>
        <v>5719.0344827586214</v>
      </c>
      <c r="L143" s="14">
        <f>BAJIO16643561!C144</f>
        <v>41463</v>
      </c>
      <c r="M143" s="90">
        <f t="shared" si="17"/>
        <v>322358.69</v>
      </c>
      <c r="N143" s="15"/>
    </row>
    <row r="144" spans="1:14" x14ac:dyDescent="0.25">
      <c r="A144" s="12">
        <f>BAJIO16643561!A145</f>
        <v>44834</v>
      </c>
      <c r="B144" s="13"/>
      <c r="C144" s="13" t="str">
        <f>BAJIO16643561!B145</f>
        <v>SERV GASOLINEROS DE MEXICO SA   Concepto del Pago: 59114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61541.215517241384</v>
      </c>
      <c r="K144" s="14">
        <f t="shared" si="16"/>
        <v>9846.5944827586209</v>
      </c>
      <c r="L144" s="14">
        <f>BAJIO16643561!C145</f>
        <v>71387.81</v>
      </c>
      <c r="M144" s="90">
        <f t="shared" si="17"/>
        <v>250970.88</v>
      </c>
      <c r="N144" s="15"/>
    </row>
    <row r="145" spans="1:14" x14ac:dyDescent="0.25">
      <c r="A145" s="12">
        <f>BAJIO16643561!A146</f>
        <v>44834</v>
      </c>
      <c r="B145" s="13"/>
      <c r="C145" s="13" t="str">
        <f>BAJIO16643561!B146</f>
        <v> TERRA4 CONST. Y SUMINISTROS SA   Concepto del Pago: LIQUIDACION DE FACTURA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143103.44827586209</v>
      </c>
      <c r="K145" s="14">
        <f t="shared" si="16"/>
        <v>22896.551724137935</v>
      </c>
      <c r="L145" s="14">
        <f>BAJIO16643561!C146</f>
        <v>166000</v>
      </c>
      <c r="M145" s="90">
        <f t="shared" si="17"/>
        <v>84970.880000000005</v>
      </c>
      <c r="N145" s="15"/>
    </row>
    <row r="146" spans="1:14" x14ac:dyDescent="0.25">
      <c r="A146" s="12">
        <f>BAJIO16643561!A147</f>
        <v>44834</v>
      </c>
      <c r="B146" s="13"/>
      <c r="C146" s="13" t="str">
        <f>BAJIO16643561!B147</f>
        <v>LIVETT CONSTRUCCIONES Y SUM   Concepto del Pago: LIQUIDACION DE FACTURA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43965.517241379312</v>
      </c>
      <c r="K146" s="14">
        <f t="shared" si="16"/>
        <v>7034.4827586206902</v>
      </c>
      <c r="L146" s="14">
        <f>BAJIO16643561!C147</f>
        <v>51000</v>
      </c>
      <c r="M146" s="90">
        <f t="shared" si="17"/>
        <v>33970.880000000005</v>
      </c>
      <c r="N146" s="15"/>
    </row>
    <row r="147" spans="1:14" x14ac:dyDescent="0.25">
      <c r="A147" s="12">
        <f>BAJIO16643561!A148</f>
        <v>44834</v>
      </c>
      <c r="B147" s="13"/>
      <c r="C147" s="13" t="str">
        <f>BAJIO16643561!B148</f>
        <v>GM FINANCIAL DE MEXICO SA DE CV  Retiro por domiciliacion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15460.025862068967</v>
      </c>
      <c r="K147" s="14">
        <f t="shared" si="16"/>
        <v>2473.604137931035</v>
      </c>
      <c r="L147" s="14">
        <f>BAJIO16643561!C148</f>
        <v>17933.63</v>
      </c>
      <c r="M147" s="90">
        <f t="shared" si="17"/>
        <v>16037.250000000004</v>
      </c>
      <c r="N147" s="15"/>
    </row>
    <row r="148" spans="1:14" x14ac:dyDescent="0.25">
      <c r="A148" s="12">
        <f>BAJIO16643561!A149</f>
        <v>0</v>
      </c>
      <c r="B148" s="13"/>
      <c r="C148" s="13">
        <f>BAJIO16643561!B149</f>
        <v>0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16037.250000000004</v>
      </c>
      <c r="N148" s="15"/>
    </row>
    <row r="149" spans="1:14" x14ac:dyDescent="0.25">
      <c r="A149" s="12">
        <f>BAJIO16643561!A150</f>
        <v>0</v>
      </c>
      <c r="B149" s="13"/>
      <c r="C149" s="13">
        <f>BAJIO16643561!B150</f>
        <v>0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16037.250000000004</v>
      </c>
      <c r="N149" s="15"/>
    </row>
    <row r="150" spans="1:14" x14ac:dyDescent="0.25">
      <c r="A150" s="12">
        <f>BAJIO16643561!A151</f>
        <v>0</v>
      </c>
      <c r="B150" s="13"/>
      <c r="C150" s="13">
        <f>BAJIO16643561!B151</f>
        <v>0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16037.250000000004</v>
      </c>
      <c r="N150" s="15"/>
    </row>
    <row r="151" spans="1:14" x14ac:dyDescent="0.25">
      <c r="A151" s="12">
        <f>BAJIO16643561!A152</f>
        <v>0</v>
      </c>
      <c r="B151" s="13"/>
      <c r="C151" s="13">
        <f>BAJIO16643561!B152</f>
        <v>0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16037.250000000004</v>
      </c>
      <c r="N151" s="15"/>
    </row>
    <row r="152" spans="1:14" x14ac:dyDescent="0.25">
      <c r="A152" s="12">
        <f>BAJIO16643561!A153</f>
        <v>0</v>
      </c>
      <c r="B152" s="13"/>
      <c r="C152" s="13">
        <f>BAJIO16643561!B153</f>
        <v>0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16037.250000000004</v>
      </c>
      <c r="N152" s="15"/>
    </row>
    <row r="153" spans="1:14" x14ac:dyDescent="0.25">
      <c r="A153" s="12">
        <f>BAJIO16643561!A154</f>
        <v>0</v>
      </c>
      <c r="B153" s="13"/>
      <c r="C153" s="13">
        <f>BAJIO16643561!B154</f>
        <v>0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16037.250000000004</v>
      </c>
      <c r="N153" s="15"/>
    </row>
    <row r="154" spans="1:14" x14ac:dyDescent="0.25">
      <c r="A154" s="12">
        <f>BAJIO16643561!A155</f>
        <v>0</v>
      </c>
      <c r="B154" s="13"/>
      <c r="C154" s="13">
        <f>BAJIO16643561!B155</f>
        <v>0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16037.250000000004</v>
      </c>
      <c r="N154" s="15"/>
    </row>
    <row r="155" spans="1:14" x14ac:dyDescent="0.25">
      <c r="A155" s="12">
        <f>BAJIO16643561!A156</f>
        <v>0</v>
      </c>
      <c r="B155" s="13"/>
      <c r="C155" s="13">
        <f>BAJIO16643561!B156</f>
        <v>0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16037.250000000004</v>
      </c>
      <c r="N155" s="15"/>
    </row>
    <row r="156" spans="1:14" x14ac:dyDescent="0.25">
      <c r="A156" s="12">
        <f>BAJIO16643561!A157</f>
        <v>0</v>
      </c>
      <c r="B156" s="13"/>
      <c r="C156" s="13">
        <f>BAJIO16643561!B157</f>
        <v>0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16037.250000000004</v>
      </c>
      <c r="N156" s="15"/>
    </row>
    <row r="157" spans="1:14" x14ac:dyDescent="0.25">
      <c r="A157" s="12">
        <f>BAJIO16643561!A158</f>
        <v>0</v>
      </c>
      <c r="B157" s="13"/>
      <c r="C157" s="13">
        <f>BAJIO16643561!B158</f>
        <v>0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16037.250000000004</v>
      </c>
      <c r="N157" s="15"/>
    </row>
    <row r="158" spans="1:14" x14ac:dyDescent="0.25">
      <c r="A158" s="12">
        <f>BAJIO16643561!A159</f>
        <v>0</v>
      </c>
      <c r="B158" s="13"/>
      <c r="C158" s="13">
        <f>BAJIO16643561!B159</f>
        <v>0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0</v>
      </c>
      <c r="K158" s="14">
        <f t="shared" si="16"/>
        <v>0</v>
      </c>
      <c r="L158" s="14">
        <f>BAJIO16643561!C159</f>
        <v>0</v>
      </c>
      <c r="M158" s="90">
        <f t="shared" si="17"/>
        <v>16037.250000000004</v>
      </c>
      <c r="N158" s="15"/>
    </row>
    <row r="159" spans="1:14" x14ac:dyDescent="0.25">
      <c r="A159" s="12">
        <f>BAJIO16643561!A160</f>
        <v>0</v>
      </c>
      <c r="B159" s="13"/>
      <c r="C159" s="13">
        <f>BAJIO16643561!B160</f>
        <v>0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16037.250000000004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16037.250000000004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16037.250000000004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16037.250000000004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16037.250000000004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16037.250000000004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16037.250000000004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16037.250000000004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16037.250000000004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16037.250000000004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16037.250000000004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16037.250000000004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16037.250000000004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16037.250000000004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16037.250000000004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16037.250000000004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16037.250000000004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16037.250000000004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16037.250000000004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16037.250000000004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16037.250000000004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16037.250000000004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16037.250000000004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16037.250000000004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16037.250000000004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16037.250000000004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16037.250000000004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16037.250000000004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16037.250000000004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16037.250000000004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16037.250000000004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16037.250000000004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16037.250000000004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16037.250000000004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16037.250000000004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16037.250000000004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16037.250000000004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16037.250000000004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16037.250000000004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16037.250000000004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16037.250000000004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16037.250000000004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16037.250000000004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16037.250000000004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16037.250000000004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16037.250000000004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16037.250000000004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16037.250000000004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16037.250000000004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16037.250000000004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16037.250000000004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16037.250000000004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16037.250000000004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16037.250000000004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16037.250000000004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16037.250000000004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16037.250000000004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31" activePane="bottomLeft" state="frozenSplit"/>
      <selection pane="bottomLeft" activeCell="I39" sqref="I39"/>
    </sheetView>
  </sheetViews>
  <sheetFormatPr baseColWidth="10" defaultColWidth="13.5703125" defaultRowHeight="15" x14ac:dyDescent="0.25"/>
  <cols>
    <col min="1" max="1" width="10.7109375" style="6" bestFit="1" customWidth="1"/>
    <col min="2" max="2" width="76.5703125" style="6" bestFit="1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29" t="s">
        <v>33</v>
      </c>
      <c r="B1" s="230"/>
      <c r="C1" s="230"/>
      <c r="D1" s="230"/>
      <c r="E1" s="230"/>
      <c r="F1" s="230"/>
      <c r="G1" s="230"/>
      <c r="H1" s="230"/>
      <c r="I1" s="230"/>
    </row>
    <row r="2" spans="1:10" s="8" customFormat="1" x14ac:dyDescent="0.25">
      <c r="A2" s="229" t="s">
        <v>12</v>
      </c>
      <c r="B2" s="230"/>
      <c r="C2" s="230"/>
      <c r="D2" s="230"/>
      <c r="E2" s="230"/>
      <c r="F2" s="230"/>
      <c r="G2" s="230"/>
      <c r="H2" s="230"/>
      <c r="I2" s="230"/>
      <c r="J2" s="8">
        <v>230549.45</v>
      </c>
    </row>
    <row r="3" spans="1:10" s="8" customFormat="1" x14ac:dyDescent="0.25">
      <c r="A3" s="231" t="s">
        <v>44</v>
      </c>
      <c r="B3" s="232"/>
      <c r="C3" s="232"/>
      <c r="D3" s="232"/>
      <c r="E3" s="232"/>
      <c r="F3" s="232"/>
      <c r="G3" s="232"/>
      <c r="H3" s="232"/>
      <c r="I3" s="232"/>
    </row>
    <row r="4" spans="1:10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0" ht="15.75" x14ac:dyDescent="0.25">
      <c r="A5" s="57" t="s">
        <v>32</v>
      </c>
      <c r="B5" s="58" t="s">
        <v>15</v>
      </c>
      <c r="C5" s="177" t="s">
        <v>30</v>
      </c>
      <c r="D5" s="177" t="s">
        <v>30</v>
      </c>
      <c r="E5" s="166">
        <v>5403.93</v>
      </c>
      <c r="F5" s="167"/>
      <c r="G5" s="168"/>
      <c r="H5" s="169"/>
      <c r="I5" s="169"/>
      <c r="J5" s="169"/>
    </row>
    <row r="6" spans="1:10" ht="75" x14ac:dyDescent="0.25">
      <c r="A6" s="164">
        <v>44805</v>
      </c>
      <c r="B6" s="205" t="s">
        <v>57</v>
      </c>
      <c r="C6" s="166">
        <v>0</v>
      </c>
      <c r="D6" s="195">
        <v>214480.06</v>
      </c>
      <c r="E6" s="188">
        <f>E5-C6+D6</f>
        <v>219883.99</v>
      </c>
      <c r="F6" s="196" t="s">
        <v>172</v>
      </c>
      <c r="G6" s="168">
        <v>44805</v>
      </c>
      <c r="H6" s="169">
        <v>2050</v>
      </c>
      <c r="I6" s="170" t="s">
        <v>173</v>
      </c>
      <c r="J6" s="206" t="s">
        <v>43</v>
      </c>
    </row>
    <row r="7" spans="1:10" ht="15.75" x14ac:dyDescent="0.25">
      <c r="A7" s="164">
        <v>44805</v>
      </c>
      <c r="B7" s="165" t="s">
        <v>58</v>
      </c>
      <c r="C7" s="166">
        <v>39672</v>
      </c>
      <c r="D7" s="166">
        <v>0</v>
      </c>
      <c r="E7" s="188">
        <f>E6-C7+D7</f>
        <v>180211.99</v>
      </c>
      <c r="F7" s="167"/>
      <c r="G7" s="168"/>
      <c r="H7" s="169"/>
      <c r="I7" s="170"/>
      <c r="J7" s="168"/>
    </row>
    <row r="8" spans="1:10" ht="15.75" x14ac:dyDescent="0.25">
      <c r="A8" s="164">
        <v>44805</v>
      </c>
      <c r="B8" s="165" t="s">
        <v>59</v>
      </c>
      <c r="C8" s="166">
        <v>15312</v>
      </c>
      <c r="D8" s="166">
        <v>0</v>
      </c>
      <c r="E8" s="188">
        <f>E7-C8+D8</f>
        <v>164899.99</v>
      </c>
      <c r="F8" s="196"/>
      <c r="G8" s="168"/>
      <c r="H8" s="169"/>
      <c r="I8" s="169"/>
      <c r="J8" s="168"/>
    </row>
    <row r="9" spans="1:10" ht="15.75" x14ac:dyDescent="0.25">
      <c r="A9" s="164">
        <v>44805</v>
      </c>
      <c r="B9" s="165" t="s">
        <v>60</v>
      </c>
      <c r="C9" s="166">
        <v>150000</v>
      </c>
      <c r="D9" s="166">
        <v>0</v>
      </c>
      <c r="E9" s="188">
        <f>E8-C9+D9</f>
        <v>14899.989999999991</v>
      </c>
      <c r="F9" s="167"/>
      <c r="G9" s="168"/>
      <c r="H9" s="169"/>
      <c r="I9" s="169"/>
      <c r="J9" s="168"/>
    </row>
    <row r="10" spans="1:10" ht="15.75" x14ac:dyDescent="0.25">
      <c r="A10" s="164">
        <v>44805</v>
      </c>
      <c r="B10" s="165" t="s">
        <v>61</v>
      </c>
      <c r="C10" s="166">
        <v>3000</v>
      </c>
      <c r="D10" s="166">
        <v>0</v>
      </c>
      <c r="E10" s="188">
        <f t="shared" ref="E10:E52" si="0">E9-C10+D10</f>
        <v>11899.989999999991</v>
      </c>
      <c r="F10" s="167"/>
      <c r="G10" s="168"/>
      <c r="H10" s="169"/>
      <c r="I10" s="169"/>
      <c r="J10" s="168"/>
    </row>
    <row r="11" spans="1:10" ht="15.75" x14ac:dyDescent="0.25">
      <c r="A11" s="164">
        <v>44810</v>
      </c>
      <c r="B11" s="165" t="s">
        <v>114</v>
      </c>
      <c r="C11" s="166">
        <v>350</v>
      </c>
      <c r="D11" s="166">
        <v>0</v>
      </c>
      <c r="E11" s="188">
        <f t="shared" si="0"/>
        <v>11549.989999999991</v>
      </c>
      <c r="F11" s="167"/>
      <c r="G11" s="168"/>
      <c r="H11" s="169"/>
      <c r="I11" s="170"/>
      <c r="J11" s="168"/>
    </row>
    <row r="12" spans="1:10" ht="15.75" x14ac:dyDescent="0.25">
      <c r="A12" s="164">
        <v>44810</v>
      </c>
      <c r="B12" s="165" t="s">
        <v>115</v>
      </c>
      <c r="C12" s="166">
        <v>539</v>
      </c>
      <c r="D12" s="166">
        <v>0</v>
      </c>
      <c r="E12" s="188">
        <f t="shared" si="0"/>
        <v>11010.989999999991</v>
      </c>
      <c r="F12" s="167"/>
      <c r="G12" s="168"/>
      <c r="H12" s="169"/>
      <c r="I12" s="169"/>
      <c r="J12" s="168"/>
    </row>
    <row r="13" spans="1:10" ht="15.75" x14ac:dyDescent="0.25">
      <c r="A13" s="164">
        <v>44810</v>
      </c>
      <c r="B13" s="165" t="s">
        <v>117</v>
      </c>
      <c r="C13" s="166">
        <v>700</v>
      </c>
      <c r="D13" s="166">
        <v>0</v>
      </c>
      <c r="E13" s="188">
        <f t="shared" si="0"/>
        <v>10310.989999999991</v>
      </c>
      <c r="F13" s="167"/>
      <c r="G13" s="168"/>
      <c r="H13" s="169"/>
      <c r="I13" s="169"/>
      <c r="J13" s="168"/>
    </row>
    <row r="14" spans="1:10" ht="31.5" x14ac:dyDescent="0.25">
      <c r="A14" s="164">
        <v>44810</v>
      </c>
      <c r="B14" s="205" t="s">
        <v>118</v>
      </c>
      <c r="C14" s="166">
        <v>0</v>
      </c>
      <c r="D14" s="195">
        <v>41180</v>
      </c>
      <c r="E14" s="188">
        <f t="shared" si="0"/>
        <v>51490.989999999991</v>
      </c>
      <c r="F14" s="196" t="s">
        <v>174</v>
      </c>
      <c r="G14" s="168">
        <v>44810</v>
      </c>
      <c r="H14" s="169">
        <v>2058</v>
      </c>
      <c r="I14" s="170" t="s">
        <v>175</v>
      </c>
      <c r="J14" s="206" t="s">
        <v>43</v>
      </c>
    </row>
    <row r="15" spans="1:10" ht="15.75" x14ac:dyDescent="0.25">
      <c r="A15" s="164">
        <v>44811</v>
      </c>
      <c r="B15" s="165" t="s">
        <v>119</v>
      </c>
      <c r="C15" s="166">
        <v>1067.2</v>
      </c>
      <c r="D15" s="166">
        <v>0</v>
      </c>
      <c r="E15" s="188">
        <f t="shared" si="0"/>
        <v>50423.789999999994</v>
      </c>
      <c r="F15" s="167"/>
      <c r="G15" s="168"/>
      <c r="H15" s="169"/>
      <c r="I15" s="170"/>
      <c r="J15" s="168"/>
    </row>
    <row r="16" spans="1:10" ht="15.75" x14ac:dyDescent="0.25">
      <c r="A16" s="164">
        <v>44812</v>
      </c>
      <c r="B16" s="165" t="s">
        <v>120</v>
      </c>
      <c r="C16" s="166">
        <v>24028.82</v>
      </c>
      <c r="D16" s="166">
        <v>0</v>
      </c>
      <c r="E16" s="188">
        <f t="shared" si="0"/>
        <v>26394.969999999994</v>
      </c>
      <c r="F16" s="167"/>
      <c r="G16" s="168"/>
      <c r="H16" s="169"/>
      <c r="I16" s="169"/>
      <c r="J16" s="168"/>
    </row>
    <row r="17" spans="1:10" ht="15.75" x14ac:dyDescent="0.25">
      <c r="A17" s="164">
        <v>44812</v>
      </c>
      <c r="B17" s="165" t="s">
        <v>121</v>
      </c>
      <c r="C17" s="166">
        <v>2449</v>
      </c>
      <c r="D17" s="166">
        <v>0</v>
      </c>
      <c r="E17" s="188">
        <f t="shared" si="0"/>
        <v>23945.969999999994</v>
      </c>
      <c r="F17" s="167"/>
      <c r="G17" s="168"/>
      <c r="H17" s="169"/>
      <c r="I17" s="169"/>
      <c r="J17" s="168"/>
    </row>
    <row r="18" spans="1:10" ht="15.75" x14ac:dyDescent="0.25">
      <c r="A18" s="164">
        <v>44813</v>
      </c>
      <c r="B18" s="165" t="s">
        <v>122</v>
      </c>
      <c r="C18" s="166">
        <v>1060.32</v>
      </c>
      <c r="D18" s="166">
        <v>0</v>
      </c>
      <c r="E18" s="188">
        <f t="shared" si="0"/>
        <v>22885.649999999994</v>
      </c>
      <c r="F18" s="167"/>
      <c r="G18" s="168"/>
      <c r="H18" s="169"/>
      <c r="I18" s="169"/>
      <c r="J18" s="168"/>
    </row>
    <row r="19" spans="1:10" ht="15.75" x14ac:dyDescent="0.25">
      <c r="A19" s="164">
        <v>44813</v>
      </c>
      <c r="B19" s="165" t="s">
        <v>123</v>
      </c>
      <c r="C19" s="166">
        <v>2855.22</v>
      </c>
      <c r="D19" s="166">
        <v>0</v>
      </c>
      <c r="E19" s="188">
        <f t="shared" si="0"/>
        <v>20030.429999999993</v>
      </c>
      <c r="F19" s="167"/>
      <c r="G19" s="168"/>
      <c r="H19" s="169"/>
      <c r="I19" s="170"/>
      <c r="J19" s="168"/>
    </row>
    <row r="20" spans="1:10" ht="15.75" x14ac:dyDescent="0.25">
      <c r="A20" s="164">
        <v>44813</v>
      </c>
      <c r="B20" s="165" t="s">
        <v>124</v>
      </c>
      <c r="C20" s="166">
        <v>2452.2399999999998</v>
      </c>
      <c r="D20" s="166">
        <v>0</v>
      </c>
      <c r="E20" s="188">
        <f t="shared" si="0"/>
        <v>17578.189999999995</v>
      </c>
      <c r="F20" s="167"/>
      <c r="G20" s="168"/>
      <c r="H20" s="169"/>
      <c r="I20" s="169"/>
      <c r="J20" s="168"/>
    </row>
    <row r="21" spans="1:10" ht="15.75" x14ac:dyDescent="0.25">
      <c r="A21" s="164">
        <v>44813</v>
      </c>
      <c r="B21" s="165" t="s">
        <v>125</v>
      </c>
      <c r="C21" s="166">
        <v>1624</v>
      </c>
      <c r="D21" s="166">
        <v>0</v>
      </c>
      <c r="E21" s="188">
        <f t="shared" si="0"/>
        <v>15954.189999999995</v>
      </c>
      <c r="F21" s="167"/>
      <c r="G21" s="168"/>
      <c r="H21" s="169"/>
      <c r="I21" s="170"/>
      <c r="J21" s="168"/>
    </row>
    <row r="22" spans="1:10" ht="15.75" x14ac:dyDescent="0.25">
      <c r="A22" s="164">
        <v>44813</v>
      </c>
      <c r="B22" s="165" t="s">
        <v>126</v>
      </c>
      <c r="C22" s="166">
        <v>1972</v>
      </c>
      <c r="D22" s="166">
        <v>0</v>
      </c>
      <c r="E22" s="188">
        <f t="shared" si="0"/>
        <v>13982.189999999995</v>
      </c>
      <c r="F22" s="167"/>
      <c r="G22" s="168"/>
      <c r="H22" s="169"/>
      <c r="I22" s="170"/>
      <c r="J22" s="168"/>
    </row>
    <row r="23" spans="1:10" ht="31.5" x14ac:dyDescent="0.25">
      <c r="A23" s="164">
        <v>44813</v>
      </c>
      <c r="B23" s="165" t="s">
        <v>127</v>
      </c>
      <c r="C23" s="166">
        <v>0</v>
      </c>
      <c r="D23" s="195">
        <v>677367</v>
      </c>
      <c r="E23" s="188">
        <f t="shared" si="0"/>
        <v>691349.19</v>
      </c>
      <c r="F23" s="196" t="s">
        <v>177</v>
      </c>
      <c r="G23" s="168">
        <v>44813</v>
      </c>
      <c r="H23" s="169">
        <v>2084</v>
      </c>
      <c r="I23" s="169" t="s">
        <v>176</v>
      </c>
      <c r="J23" s="168" t="s">
        <v>158</v>
      </c>
    </row>
    <row r="24" spans="1:10" ht="15.75" x14ac:dyDescent="0.25">
      <c r="A24" s="164">
        <v>44816</v>
      </c>
      <c r="B24" s="165" t="s">
        <v>128</v>
      </c>
      <c r="C24" s="166">
        <v>50783.78</v>
      </c>
      <c r="D24" s="166">
        <v>0</v>
      </c>
      <c r="E24" s="188">
        <f t="shared" si="0"/>
        <v>640565.40999999992</v>
      </c>
      <c r="F24" s="167"/>
      <c r="G24" s="168"/>
      <c r="H24" s="169"/>
      <c r="I24" s="169"/>
      <c r="J24" s="168"/>
    </row>
    <row r="25" spans="1:10" ht="15.75" x14ac:dyDescent="0.25">
      <c r="A25" s="164">
        <v>44818</v>
      </c>
      <c r="B25" s="165" t="s">
        <v>129</v>
      </c>
      <c r="C25" s="166">
        <v>83000</v>
      </c>
      <c r="D25" s="166">
        <v>0</v>
      </c>
      <c r="E25" s="188">
        <f t="shared" si="0"/>
        <v>557565.40999999992</v>
      </c>
      <c r="F25" s="196"/>
      <c r="G25" s="168"/>
      <c r="H25" s="169"/>
      <c r="I25" s="169"/>
      <c r="J25" s="168"/>
    </row>
    <row r="26" spans="1:10" ht="15.75" x14ac:dyDescent="0.25">
      <c r="A26" s="164">
        <v>44819</v>
      </c>
      <c r="B26" s="165" t="s">
        <v>130</v>
      </c>
      <c r="C26" s="166">
        <v>142441.10999999999</v>
      </c>
      <c r="D26" s="166">
        <v>0</v>
      </c>
      <c r="E26" s="188">
        <f t="shared" si="0"/>
        <v>415124.29999999993</v>
      </c>
      <c r="F26" s="167"/>
      <c r="G26" s="168"/>
      <c r="H26" s="169"/>
      <c r="I26" s="170"/>
      <c r="J26" s="168"/>
    </row>
    <row r="27" spans="1:10" ht="30" x14ac:dyDescent="0.25">
      <c r="A27" s="164">
        <v>44819</v>
      </c>
      <c r="B27" s="165" t="s">
        <v>131</v>
      </c>
      <c r="C27" s="166">
        <v>6345</v>
      </c>
      <c r="D27" s="166">
        <v>0</v>
      </c>
      <c r="E27" s="188">
        <f t="shared" si="0"/>
        <v>408779.29999999993</v>
      </c>
      <c r="F27" s="167"/>
      <c r="G27" s="168"/>
      <c r="H27" s="169"/>
      <c r="I27" s="170"/>
      <c r="J27" s="168"/>
    </row>
    <row r="28" spans="1:10" ht="15.75" x14ac:dyDescent="0.25">
      <c r="A28" s="164">
        <v>44819</v>
      </c>
      <c r="B28" s="165" t="s">
        <v>132</v>
      </c>
      <c r="C28" s="166">
        <v>79924</v>
      </c>
      <c r="D28" s="166">
        <v>0</v>
      </c>
      <c r="E28" s="188">
        <f t="shared" si="0"/>
        <v>328855.29999999993</v>
      </c>
      <c r="F28" s="167"/>
      <c r="G28" s="168"/>
      <c r="H28" s="169"/>
      <c r="I28" s="169"/>
      <c r="J28" s="168"/>
    </row>
    <row r="29" spans="1:10" ht="15.75" x14ac:dyDescent="0.25">
      <c r="A29" s="164">
        <v>44823</v>
      </c>
      <c r="B29" s="165" t="s">
        <v>128</v>
      </c>
      <c r="C29" s="166">
        <v>85133.47</v>
      </c>
      <c r="D29" s="166">
        <v>0</v>
      </c>
      <c r="E29" s="188">
        <f t="shared" si="0"/>
        <v>243721.82999999993</v>
      </c>
      <c r="F29" s="167"/>
      <c r="G29" s="168"/>
      <c r="H29" s="169"/>
      <c r="I29" s="169"/>
      <c r="J29" s="168"/>
    </row>
    <row r="30" spans="1:10" ht="15.75" x14ac:dyDescent="0.25">
      <c r="A30" s="164">
        <v>44824</v>
      </c>
      <c r="B30" s="165" t="s">
        <v>273</v>
      </c>
      <c r="C30" s="166">
        <v>8642</v>
      </c>
      <c r="D30" s="166">
        <v>0</v>
      </c>
      <c r="E30" s="188">
        <f t="shared" si="0"/>
        <v>235079.82999999993</v>
      </c>
      <c r="F30" s="167"/>
      <c r="G30" s="168"/>
      <c r="H30" s="169"/>
      <c r="I30" s="169"/>
      <c r="J30" s="168"/>
    </row>
    <row r="31" spans="1:10" ht="15.75" x14ac:dyDescent="0.25">
      <c r="A31" s="164">
        <v>44825</v>
      </c>
      <c r="B31" s="215" t="s">
        <v>228</v>
      </c>
      <c r="C31" s="166">
        <v>0</v>
      </c>
      <c r="D31" s="195">
        <v>121800</v>
      </c>
      <c r="E31" s="188">
        <f t="shared" si="0"/>
        <v>356879.82999999996</v>
      </c>
      <c r="F31" s="167"/>
      <c r="G31" s="168"/>
      <c r="H31" s="169"/>
      <c r="I31" s="169"/>
      <c r="J31" s="216" t="s">
        <v>179</v>
      </c>
    </row>
    <row r="32" spans="1:10" ht="15.75" x14ac:dyDescent="0.25">
      <c r="A32" s="164">
        <v>44826</v>
      </c>
      <c r="B32" s="219" t="s">
        <v>274</v>
      </c>
      <c r="C32" s="166">
        <v>3000</v>
      </c>
      <c r="D32" s="166">
        <v>0</v>
      </c>
      <c r="E32" s="188">
        <f t="shared" si="0"/>
        <v>353879.82999999996</v>
      </c>
      <c r="F32" s="167"/>
      <c r="G32" s="168"/>
      <c r="H32" s="169"/>
      <c r="I32" s="169"/>
      <c r="J32" s="168"/>
    </row>
    <row r="33" spans="1:10" ht="15.75" x14ac:dyDescent="0.25">
      <c r="A33" s="164">
        <v>44826</v>
      </c>
      <c r="B33" s="165" t="s">
        <v>129</v>
      </c>
      <c r="C33" s="166">
        <v>26000</v>
      </c>
      <c r="D33" s="166">
        <v>0</v>
      </c>
      <c r="E33" s="188">
        <f t="shared" si="0"/>
        <v>327879.82999999996</v>
      </c>
      <c r="F33" s="167"/>
      <c r="G33" s="168"/>
      <c r="H33" s="169"/>
      <c r="I33" s="169"/>
      <c r="J33" s="168"/>
    </row>
    <row r="34" spans="1:10" ht="30" x14ac:dyDescent="0.25">
      <c r="A34" s="164">
        <v>44826</v>
      </c>
      <c r="B34" s="215" t="s">
        <v>227</v>
      </c>
      <c r="C34" s="166">
        <v>0</v>
      </c>
      <c r="D34" s="195">
        <v>11310</v>
      </c>
      <c r="E34" s="188">
        <f t="shared" si="0"/>
        <v>339189.82999999996</v>
      </c>
      <c r="F34" s="167"/>
      <c r="G34" s="168"/>
      <c r="H34" s="169"/>
      <c r="I34" s="170"/>
      <c r="J34" s="216" t="s">
        <v>179</v>
      </c>
    </row>
    <row r="35" spans="1:10" ht="15.75" x14ac:dyDescent="0.25">
      <c r="A35" s="164">
        <v>44826</v>
      </c>
      <c r="B35" s="165" t="s">
        <v>275</v>
      </c>
      <c r="C35" s="166">
        <v>8199.2000000000007</v>
      </c>
      <c r="D35" s="166">
        <v>0</v>
      </c>
      <c r="E35" s="188">
        <f t="shared" si="0"/>
        <v>330990.62999999995</v>
      </c>
      <c r="F35" s="196"/>
      <c r="G35" s="168"/>
      <c r="H35" s="169"/>
      <c r="I35" s="169"/>
      <c r="J35" s="168"/>
    </row>
    <row r="36" spans="1:10" ht="15.75" x14ac:dyDescent="0.25">
      <c r="A36" s="164">
        <v>44827</v>
      </c>
      <c r="B36" s="165" t="s">
        <v>276</v>
      </c>
      <c r="C36" s="166">
        <v>1473.2</v>
      </c>
      <c r="D36" s="166">
        <v>0</v>
      </c>
      <c r="E36" s="188">
        <f t="shared" si="0"/>
        <v>329517.42999999993</v>
      </c>
      <c r="F36" s="167"/>
      <c r="G36" s="168"/>
      <c r="H36" s="169"/>
      <c r="I36" s="169"/>
      <c r="J36" s="168"/>
    </row>
    <row r="37" spans="1:10" ht="15.75" x14ac:dyDescent="0.25">
      <c r="A37" s="164">
        <v>44827</v>
      </c>
      <c r="B37" s="165" t="s">
        <v>277</v>
      </c>
      <c r="C37" s="166">
        <v>1136.8</v>
      </c>
      <c r="D37" s="166">
        <v>0</v>
      </c>
      <c r="E37" s="188">
        <f t="shared" si="0"/>
        <v>328380.62999999995</v>
      </c>
      <c r="F37" s="196"/>
      <c r="G37" s="168"/>
      <c r="H37" s="169"/>
      <c r="I37" s="170"/>
      <c r="J37" s="168"/>
    </row>
    <row r="38" spans="1:10" ht="15.75" x14ac:dyDescent="0.25">
      <c r="A38" s="164">
        <v>44827</v>
      </c>
      <c r="B38" s="165" t="s">
        <v>229</v>
      </c>
      <c r="C38" s="166">
        <v>0</v>
      </c>
      <c r="D38" s="195">
        <v>56935.73</v>
      </c>
      <c r="E38" s="188">
        <f t="shared" si="0"/>
        <v>385316.35999999993</v>
      </c>
      <c r="F38" s="167">
        <v>134</v>
      </c>
      <c r="G38" s="168">
        <v>44827</v>
      </c>
      <c r="H38" s="169">
        <v>2108</v>
      </c>
      <c r="I38" s="170" t="s">
        <v>285</v>
      </c>
      <c r="J38" s="168" t="s">
        <v>178</v>
      </c>
    </row>
    <row r="39" spans="1:10" ht="15.75" x14ac:dyDescent="0.25">
      <c r="A39" s="164">
        <v>44830</v>
      </c>
      <c r="B39" s="165" t="s">
        <v>278</v>
      </c>
      <c r="C39" s="166">
        <v>3978.86</v>
      </c>
      <c r="D39" s="166">
        <v>0</v>
      </c>
      <c r="E39" s="188">
        <f t="shared" si="0"/>
        <v>381337.49999999994</v>
      </c>
      <c r="F39" s="167"/>
      <c r="G39" s="168"/>
      <c r="H39" s="169"/>
      <c r="I39" s="169"/>
      <c r="J39" s="168"/>
    </row>
    <row r="40" spans="1:10" ht="15.75" x14ac:dyDescent="0.25">
      <c r="A40" s="164">
        <v>44832</v>
      </c>
      <c r="B40" s="165" t="s">
        <v>279</v>
      </c>
      <c r="C40" s="166">
        <v>18955.849999999999</v>
      </c>
      <c r="D40" s="166">
        <v>0</v>
      </c>
      <c r="E40" s="188">
        <f t="shared" si="0"/>
        <v>362381.64999999997</v>
      </c>
      <c r="F40" s="167"/>
      <c r="G40" s="168"/>
      <c r="H40" s="169"/>
      <c r="I40" s="169"/>
      <c r="J40" s="168"/>
    </row>
    <row r="41" spans="1:10" ht="15.75" x14ac:dyDescent="0.25">
      <c r="A41" s="164">
        <v>44832</v>
      </c>
      <c r="B41" s="165" t="s">
        <v>280</v>
      </c>
      <c r="C41" s="166">
        <v>50089.47</v>
      </c>
      <c r="D41" s="166">
        <v>0</v>
      </c>
      <c r="E41" s="188">
        <f t="shared" si="0"/>
        <v>312292.17999999993</v>
      </c>
      <c r="F41" s="167"/>
      <c r="G41" s="168"/>
      <c r="H41" s="169"/>
      <c r="I41" s="169"/>
      <c r="J41" s="168"/>
    </row>
    <row r="42" spans="1:10" ht="15.75" x14ac:dyDescent="0.25">
      <c r="A42" s="164">
        <v>44832</v>
      </c>
      <c r="B42" s="165" t="s">
        <v>281</v>
      </c>
      <c r="C42" s="166">
        <v>5355.26</v>
      </c>
      <c r="D42" s="166">
        <v>0</v>
      </c>
      <c r="E42" s="188">
        <f t="shared" si="0"/>
        <v>306936.91999999993</v>
      </c>
      <c r="F42" s="167"/>
      <c r="G42" s="168"/>
      <c r="H42" s="169"/>
      <c r="I42" s="169"/>
      <c r="J42" s="168"/>
    </row>
    <row r="43" spans="1:10" ht="15.75" x14ac:dyDescent="0.25">
      <c r="A43" s="164">
        <v>44832</v>
      </c>
      <c r="B43" s="165" t="s">
        <v>282</v>
      </c>
      <c r="C43" s="166">
        <v>612.48</v>
      </c>
      <c r="D43" s="166">
        <v>0</v>
      </c>
      <c r="E43" s="188">
        <f t="shared" si="0"/>
        <v>306324.43999999994</v>
      </c>
      <c r="F43" s="167"/>
      <c r="G43" s="168"/>
      <c r="H43" s="169"/>
      <c r="I43" s="169"/>
      <c r="J43" s="168"/>
    </row>
    <row r="44" spans="1:10" ht="15.75" x14ac:dyDescent="0.25">
      <c r="A44" s="164">
        <v>44832</v>
      </c>
      <c r="B44" s="165" t="s">
        <v>283</v>
      </c>
      <c r="C44" s="166">
        <v>271091</v>
      </c>
      <c r="D44" s="166">
        <v>0</v>
      </c>
      <c r="E44" s="188">
        <f t="shared" si="0"/>
        <v>35233.439999999944</v>
      </c>
      <c r="F44" s="167"/>
      <c r="G44" s="168"/>
      <c r="H44" s="169"/>
      <c r="I44" s="169"/>
      <c r="J44" s="168"/>
    </row>
    <row r="45" spans="1:10" ht="15.75" x14ac:dyDescent="0.25">
      <c r="A45" s="164">
        <v>44832</v>
      </c>
      <c r="B45" s="165" t="s">
        <v>284</v>
      </c>
      <c r="C45" s="166">
        <v>30000</v>
      </c>
      <c r="D45" s="166">
        <v>0</v>
      </c>
      <c r="E45" s="188">
        <f t="shared" si="0"/>
        <v>5233.4399999999441</v>
      </c>
      <c r="F45" s="167"/>
      <c r="G45" s="168"/>
      <c r="H45" s="169"/>
      <c r="I45" s="169"/>
      <c r="J45" s="168"/>
    </row>
    <row r="46" spans="1:10" ht="15.75" x14ac:dyDescent="0.25">
      <c r="A46" s="164"/>
      <c r="B46" s="165"/>
      <c r="C46" s="166"/>
      <c r="D46" s="166">
        <v>0</v>
      </c>
      <c r="E46" s="188">
        <f t="shared" si="0"/>
        <v>5233.4399999999441</v>
      </c>
      <c r="F46" s="167"/>
      <c r="G46" s="168"/>
      <c r="H46" s="169"/>
      <c r="I46" s="170"/>
      <c r="J46" s="168"/>
    </row>
    <row r="47" spans="1:10" ht="15.75" x14ac:dyDescent="0.25">
      <c r="A47" s="164"/>
      <c r="B47" s="165"/>
      <c r="C47" s="166">
        <v>0</v>
      </c>
      <c r="D47" s="166">
        <v>0</v>
      </c>
      <c r="E47" s="188">
        <f t="shared" si="0"/>
        <v>5233.4399999999441</v>
      </c>
      <c r="F47" s="167"/>
      <c r="G47" s="168"/>
      <c r="H47" s="169"/>
      <c r="I47" s="169"/>
      <c r="J47" s="168"/>
    </row>
    <row r="48" spans="1:10" ht="15.75" x14ac:dyDescent="0.25">
      <c r="A48" s="164"/>
      <c r="B48" s="165"/>
      <c r="C48" s="166">
        <v>0</v>
      </c>
      <c r="D48" s="166">
        <v>0</v>
      </c>
      <c r="E48" s="188">
        <f t="shared" si="0"/>
        <v>5233.4399999999441</v>
      </c>
      <c r="F48" s="167"/>
      <c r="G48" s="168"/>
      <c r="H48" s="169"/>
      <c r="I48" s="170"/>
      <c r="J48" s="168"/>
    </row>
    <row r="49" spans="1:10" ht="15.75" x14ac:dyDescent="0.25">
      <c r="A49" s="164"/>
      <c r="B49" s="165"/>
      <c r="C49" s="166">
        <v>0</v>
      </c>
      <c r="D49" s="166">
        <v>0</v>
      </c>
      <c r="E49" s="188">
        <f t="shared" si="0"/>
        <v>5233.4399999999441</v>
      </c>
      <c r="F49" s="167"/>
      <c r="G49" s="168"/>
      <c r="H49" s="169"/>
      <c r="I49" s="169"/>
      <c r="J49" s="168"/>
    </row>
    <row r="50" spans="1:10" ht="15.75" x14ac:dyDescent="0.25">
      <c r="A50" s="164"/>
      <c r="B50" s="165"/>
      <c r="C50" s="166">
        <v>0</v>
      </c>
      <c r="D50" s="166">
        <v>0</v>
      </c>
      <c r="E50" s="188">
        <f t="shared" si="0"/>
        <v>5233.4399999999441</v>
      </c>
      <c r="F50" s="167"/>
      <c r="G50" s="168"/>
      <c r="H50" s="169"/>
      <c r="I50" s="169"/>
      <c r="J50" s="168"/>
    </row>
    <row r="51" spans="1:10" ht="15.75" x14ac:dyDescent="0.25">
      <c r="A51" s="164"/>
      <c r="B51" s="165"/>
      <c r="C51" s="166">
        <v>0</v>
      </c>
      <c r="D51" s="166">
        <v>0</v>
      </c>
      <c r="E51" s="188">
        <f t="shared" si="0"/>
        <v>5233.4399999999441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>
        <v>0</v>
      </c>
      <c r="E52" s="188">
        <f t="shared" si="0"/>
        <v>5233.4399999999441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>
        <v>0</v>
      </c>
      <c r="E53" s="188">
        <f>E52-C53+D53</f>
        <v>5233.4399999999441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>
        <v>0</v>
      </c>
      <c r="E54" s="188">
        <f>E53-C54+D54</f>
        <v>5233.4399999999441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>
        <v>0</v>
      </c>
      <c r="E55" s="188">
        <f t="shared" ref="E55:E86" si="1">E54-C55+D55</f>
        <v>5233.4399999999441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>
        <v>0</v>
      </c>
      <c r="E56" s="188">
        <f t="shared" si="1"/>
        <v>5233.4399999999441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>
        <v>0</v>
      </c>
      <c r="E57" s="188">
        <f t="shared" si="1"/>
        <v>5233.4399999999441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>
        <v>0</v>
      </c>
      <c r="E58" s="188">
        <f t="shared" si="1"/>
        <v>5233.4399999999441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>
        <v>0</v>
      </c>
      <c r="E59" s="188">
        <f t="shared" si="1"/>
        <v>5233.4399999999441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>
        <v>0</v>
      </c>
      <c r="E60" s="188">
        <f t="shared" si="1"/>
        <v>5233.4399999999441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66">
        <v>0</v>
      </c>
      <c r="D61" s="166">
        <v>0</v>
      </c>
      <c r="E61" s="188">
        <f t="shared" si="1"/>
        <v>5233.4399999999441</v>
      </c>
      <c r="F61" s="196"/>
      <c r="G61" s="168"/>
      <c r="H61" s="169"/>
      <c r="I61" s="169"/>
      <c r="J61" s="168"/>
    </row>
    <row r="62" spans="1:10" ht="15.75" x14ac:dyDescent="0.25">
      <c r="A62" s="164"/>
      <c r="B62" s="165"/>
      <c r="C62" s="177">
        <v>0</v>
      </c>
      <c r="D62" s="166">
        <v>0</v>
      </c>
      <c r="E62" s="188">
        <f t="shared" si="1"/>
        <v>5233.4399999999441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88">
        <f t="shared" si="1"/>
        <v>5233.4399999999441</v>
      </c>
      <c r="F63" s="196"/>
      <c r="G63" s="168"/>
      <c r="H63" s="169"/>
      <c r="I63" s="169"/>
      <c r="J63" s="168"/>
    </row>
    <row r="64" spans="1:10" ht="15.75" x14ac:dyDescent="0.25">
      <c r="A64" s="164"/>
      <c r="B64" s="165"/>
      <c r="C64" s="166"/>
      <c r="D64" s="166">
        <v>0</v>
      </c>
      <c r="E64" s="188">
        <f t="shared" si="1"/>
        <v>5233.4399999999441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/>
      <c r="D65" s="166">
        <v>0</v>
      </c>
      <c r="E65" s="188">
        <f t="shared" si="1"/>
        <v>5233.4399999999441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/>
      <c r="D66" s="166">
        <v>0</v>
      </c>
      <c r="E66" s="188">
        <f t="shared" si="1"/>
        <v>5233.4399999999441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77"/>
      <c r="D67" s="166">
        <v>0</v>
      </c>
      <c r="E67" s="188">
        <f t="shared" si="1"/>
        <v>5233.4399999999441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77"/>
      <c r="D68" s="166">
        <v>0</v>
      </c>
      <c r="E68" s="188">
        <f t="shared" si="1"/>
        <v>5233.4399999999441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77"/>
      <c r="D69" s="166">
        <v>0</v>
      </c>
      <c r="E69" s="188">
        <f t="shared" si="1"/>
        <v>5233.4399999999441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77"/>
      <c r="D70" s="166"/>
      <c r="E70" s="188">
        <f t="shared" si="1"/>
        <v>5233.4399999999441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/>
      <c r="D71" s="166"/>
      <c r="E71" s="188">
        <f t="shared" si="1"/>
        <v>5233.4399999999441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/>
      <c r="D72" s="166"/>
      <c r="E72" s="188">
        <f t="shared" si="1"/>
        <v>5233.4399999999441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/>
      <c r="D73" s="166"/>
      <c r="E73" s="188">
        <f t="shared" si="1"/>
        <v>5233.4399999999441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/>
      <c r="D74" s="166"/>
      <c r="E74" s="188">
        <f t="shared" si="1"/>
        <v>5233.4399999999441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77"/>
      <c r="D75" s="166"/>
      <c r="E75" s="188">
        <f t="shared" si="1"/>
        <v>5233.4399999999441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77"/>
      <c r="D76" s="166"/>
      <c r="E76" s="188">
        <f t="shared" si="1"/>
        <v>5233.4399999999441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77"/>
      <c r="D77" s="166"/>
      <c r="E77" s="188">
        <f t="shared" si="1"/>
        <v>5233.4399999999441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77"/>
      <c r="D78" s="166"/>
      <c r="E78" s="188">
        <f t="shared" si="1"/>
        <v>5233.4399999999441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/>
      <c r="D79" s="166"/>
      <c r="E79" s="188">
        <f t="shared" si="1"/>
        <v>5233.4399999999441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/>
      <c r="D80" s="166"/>
      <c r="E80" s="188">
        <f t="shared" si="1"/>
        <v>5233.4399999999441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5233.4399999999441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5233.4399999999441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5233.4399999999441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5233.4399999999441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5233.4399999999441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5233.4399999999441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33" t="s">
        <v>24</v>
      </c>
      <c r="H1" s="233"/>
      <c r="I1" s="233"/>
      <c r="J1" s="233"/>
      <c r="K1" s="234" t="s">
        <v>23</v>
      </c>
      <c r="L1" s="234"/>
      <c r="M1" s="234"/>
      <c r="N1" s="234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5403.93</v>
      </c>
      <c r="P3" s="37"/>
      <c r="Q3" s="38"/>
    </row>
    <row r="4" spans="1:17" ht="25.5" x14ac:dyDescent="0.25">
      <c r="A4" s="39">
        <f>BAJIO14350722!A6</f>
        <v>44805</v>
      </c>
      <c r="C4" s="41" t="str">
        <f>BAJIO14350722!B6</f>
        <v>ARRENDADORA Y FACTOR BANORTE SA DE CV</v>
      </c>
      <c r="E4" s="154" t="str">
        <f>BAJIO14350722!I6</f>
        <v>F4208-F4209-F4227-F4229-F4245-F4246-F4247-F4250-F4252-F4283</v>
      </c>
      <c r="F4" s="40">
        <f>BAJIO14350722!H6</f>
        <v>2050</v>
      </c>
      <c r="G4" s="42">
        <f t="shared" ref="G4:G46" si="0">J4/1.16</f>
        <v>184896.60344827588</v>
      </c>
      <c r="I4" s="42">
        <f t="shared" ref="I4:I46" si="1">G4*0.16</f>
        <v>29583.456551724143</v>
      </c>
      <c r="J4" s="153">
        <f>BAJIO14350722!D6</f>
        <v>214480.06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219883.99</v>
      </c>
    </row>
    <row r="5" spans="1:17" ht="25.5" x14ac:dyDescent="0.25">
      <c r="A5" s="39">
        <f>BAJIO14350722!A7</f>
        <v>44805</v>
      </c>
      <c r="C5" s="41" t="str">
        <f>BAJIO14350722!B7</f>
        <v> TRACTO PARTES LOS GEMELOS MTY  Concepto del Pago: LIQUIDACION DE FACTURA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34200</v>
      </c>
      <c r="M5" s="42">
        <f t="shared" si="3"/>
        <v>5472</v>
      </c>
      <c r="N5" s="42">
        <f>BAJIO14350722!C7</f>
        <v>39672</v>
      </c>
      <c r="O5" s="62">
        <f t="shared" ref="O5:O24" si="4">O4+J5-N5</f>
        <v>180211.99</v>
      </c>
    </row>
    <row r="6" spans="1:17" ht="25.5" x14ac:dyDescent="0.25">
      <c r="A6" s="39">
        <f>BAJIO14350722!A9</f>
        <v>44805</v>
      </c>
      <c r="C6" s="41" t="str">
        <f>BAJIO14350722!B9</f>
        <v>LIVETT CONSTRUCCIONES Y SUM   Concepto del Pago: LIQUIDACION DE FACTURA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129310.34482758622</v>
      </c>
      <c r="M6" s="42">
        <f t="shared" si="3"/>
        <v>20689.655172413793</v>
      </c>
      <c r="N6" s="42">
        <f>BAJIO14350722!C9</f>
        <v>150000</v>
      </c>
      <c r="O6" s="62">
        <f t="shared" si="4"/>
        <v>30211.989999999991</v>
      </c>
    </row>
    <row r="7" spans="1:17" ht="25.5" x14ac:dyDescent="0.25">
      <c r="A7" s="39">
        <f>BAJIO14350722!A10</f>
        <v>44805</v>
      </c>
      <c r="C7" s="41" t="str">
        <f>BAJIO14350722!B10</f>
        <v>GASOLINERA LAS PALMAS SA DE CV   Concepto del Pago: LIQUIDACION DE FACTURA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2586.2068965517242</v>
      </c>
      <c r="M7" s="42">
        <f t="shared" si="3"/>
        <v>413.79310344827587</v>
      </c>
      <c r="N7" s="42">
        <f>BAJIO14350722!C10</f>
        <v>3000</v>
      </c>
      <c r="O7" s="62">
        <f t="shared" si="4"/>
        <v>27211.989999999991</v>
      </c>
    </row>
    <row r="8" spans="1:17" x14ac:dyDescent="0.25">
      <c r="A8" s="39">
        <f>BAJIO14350722!A11</f>
        <v>44810</v>
      </c>
      <c r="C8" s="41" t="str">
        <f>BAJIO14350722!B11</f>
        <v> DICTAMEN STUDIO SA CV  Concepto del Pago: LIQUIDACION DE FACTURA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301.72413793103448</v>
      </c>
      <c r="M8" s="42">
        <f t="shared" si="3"/>
        <v>48.275862068965516</v>
      </c>
      <c r="N8" s="42">
        <f>BAJIO14350722!C11</f>
        <v>350</v>
      </c>
      <c r="O8" s="62">
        <f t="shared" si="4"/>
        <v>26861.989999999991</v>
      </c>
    </row>
    <row r="9" spans="1:17" x14ac:dyDescent="0.25">
      <c r="A9" s="39">
        <f>BAJIO14350722!A12</f>
        <v>44810</v>
      </c>
      <c r="C9" s="41" t="str">
        <f>BAJIO14350722!B12</f>
        <v>NOTIVER SA DE CV  Concepto del Pago: LIQUIDACION DE FACTURA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464.65517241379314</v>
      </c>
      <c r="M9" s="42">
        <f t="shared" si="3"/>
        <v>74.344827586206904</v>
      </c>
      <c r="N9" s="42">
        <f>BAJIO14350722!C12</f>
        <v>539</v>
      </c>
      <c r="O9" s="62">
        <f t="shared" si="4"/>
        <v>26322.989999999991</v>
      </c>
    </row>
    <row r="10" spans="1:17" ht="25.5" x14ac:dyDescent="0.25">
      <c r="A10" s="39">
        <f>BAJIO14350722!A13</f>
        <v>44810</v>
      </c>
      <c r="C10" s="41" t="str">
        <f>BAJIO14350722!B13</f>
        <v>MARIA GUADALUPE CRUZ USCANGA   Concepto del Pago: PRESTAMO GENERAL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603.44827586206895</v>
      </c>
      <c r="M10" s="42">
        <f t="shared" si="3"/>
        <v>96.551724137931032</v>
      </c>
      <c r="N10" s="42">
        <f>BAJIO14350722!C13</f>
        <v>700</v>
      </c>
      <c r="O10" s="62">
        <f t="shared" si="4"/>
        <v>25622.989999999991</v>
      </c>
    </row>
    <row r="11" spans="1:17" x14ac:dyDescent="0.25">
      <c r="A11" s="39">
        <f>BAJIO14350722!A14</f>
        <v>44810</v>
      </c>
      <c r="C11" s="41" t="str">
        <f>BAJIO14350722!B14</f>
        <v> NC CGL PROTEIN SERVICIOS S DE   Concepto del Pago: 2000001716.1781.2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0</v>
      </c>
      <c r="M11" s="42">
        <f t="shared" si="3"/>
        <v>0</v>
      </c>
      <c r="N11" s="42">
        <f>BAJIO14350722!C14</f>
        <v>0</v>
      </c>
      <c r="O11" s="62">
        <f t="shared" si="4"/>
        <v>25622.989999999991</v>
      </c>
    </row>
    <row r="12" spans="1:17" ht="63.75" x14ac:dyDescent="0.25">
      <c r="A12" s="39">
        <f>BAJIO14350722!A15</f>
        <v>44811</v>
      </c>
      <c r="C12" s="41" t="str">
        <f>BAJIO14350722!B15</f>
        <v>INNOVAMED S DE RL DE CV  Concepto del Pago: EXAMENES MEDICOS</v>
      </c>
      <c r="E12" s="154" t="str">
        <f>BAJIO14350722!I14</f>
        <v>F4476-F4477</v>
      </c>
      <c r="F12" s="40">
        <f>BAJIO14350722!H14</f>
        <v>2058</v>
      </c>
      <c r="G12" s="42">
        <f t="shared" si="0"/>
        <v>35500</v>
      </c>
      <c r="I12" s="42">
        <f t="shared" si="1"/>
        <v>5680</v>
      </c>
      <c r="J12" s="153">
        <f>BAJIO14350722!D14</f>
        <v>41180</v>
      </c>
      <c r="K12" s="42">
        <f t="shared" si="2"/>
        <v>920.00000000000011</v>
      </c>
      <c r="M12" s="42">
        <f t="shared" si="3"/>
        <v>147.20000000000002</v>
      </c>
      <c r="N12" s="42">
        <f>BAJIO14350722!C15</f>
        <v>1067.2</v>
      </c>
      <c r="O12" s="62">
        <f t="shared" si="4"/>
        <v>65735.789999999994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44812</v>
      </c>
      <c r="C14" s="41" t="str">
        <f>BAJIO14350722!B16</f>
        <v> OPERADORA DE RELLENOS SANITARI  Concepto del Pago: F10896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20714.5</v>
      </c>
      <c r="M14" s="42">
        <f t="shared" si="3"/>
        <v>3314.32</v>
      </c>
      <c r="N14" s="42">
        <f>BAJIO14350722!C16</f>
        <v>24028.82</v>
      </c>
      <c r="O14" s="62" t="e">
        <f t="shared" si="4"/>
        <v>#REF!</v>
      </c>
    </row>
    <row r="15" spans="1:17" x14ac:dyDescent="0.25">
      <c r="A15" s="39">
        <f>BAJIO14350722!A17</f>
        <v>44812</v>
      </c>
      <c r="C15" s="41" t="str">
        <f>BAJIO14350722!B17</f>
        <v>SERVIPROF DIGITAL S.A DE C.V.  Concepto del Pago: F2187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2111.2068965517242</v>
      </c>
      <c r="M15" s="42">
        <f t="shared" si="3"/>
        <v>337.79310344827587</v>
      </c>
      <c r="N15" s="42">
        <f>BAJIO14350722!C17</f>
        <v>2449</v>
      </c>
      <c r="O15" s="62" t="e">
        <f t="shared" si="4"/>
        <v>#REF!</v>
      </c>
    </row>
    <row r="16" spans="1:17" x14ac:dyDescent="0.25">
      <c r="A16" s="39">
        <f>BAJIO14350722!A18</f>
        <v>44813</v>
      </c>
      <c r="C16" s="41" t="str">
        <f>BAJIO14350722!B18</f>
        <v> JG FERRETERA SA DE CV  Concepto del Pago: F39904 F39905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914.06896551724139</v>
      </c>
      <c r="M16" s="42">
        <f t="shared" si="3"/>
        <v>146.25103448275863</v>
      </c>
      <c r="N16" s="42">
        <f>BAJIO14350722!C18</f>
        <v>1060.32</v>
      </c>
      <c r="O16" s="62" t="e">
        <f t="shared" si="4"/>
        <v>#REF!</v>
      </c>
    </row>
    <row r="17" spans="1:15" x14ac:dyDescent="0.25">
      <c r="A17" s="39">
        <f>BAJIO14350722!A19</f>
        <v>44813</v>
      </c>
      <c r="C17" s="41" t="str">
        <f>BAJIO14350722!B19</f>
        <v>ROSA ELVA MONTEMAYOR QUIROGA  Concepto del Pago: F34154 F34190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2461.3965517241381</v>
      </c>
      <c r="M17" s="42">
        <f t="shared" si="3"/>
        <v>393.82344827586212</v>
      </c>
      <c r="N17" s="42">
        <f>BAJIO14350722!C19</f>
        <v>2855.22</v>
      </c>
      <c r="O17" s="62" t="e">
        <f t="shared" si="4"/>
        <v>#REF!</v>
      </c>
    </row>
    <row r="18" spans="1:15" x14ac:dyDescent="0.25">
      <c r="A18" s="39">
        <f>BAJIO14350722!A20</f>
        <v>44813</v>
      </c>
      <c r="C18" s="41" t="str">
        <f>BAJIO14350722!B20</f>
        <v>TORRES ZUIGA ALMA DELIA  Concepto del Pago: F1478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2114</v>
      </c>
      <c r="M18" s="42">
        <f t="shared" si="3"/>
        <v>338.24</v>
      </c>
      <c r="N18" s="42">
        <f>BAJIO14350722!C20</f>
        <v>2452.2399999999998</v>
      </c>
      <c r="O18" s="62" t="e">
        <f t="shared" si="4"/>
        <v>#REF!</v>
      </c>
    </row>
    <row r="19" spans="1:15" x14ac:dyDescent="0.25">
      <c r="A19" s="39">
        <f>BAJIO14350722!A21</f>
        <v>44813</v>
      </c>
      <c r="C19" s="41" t="str">
        <f>BAJIO14350722!B21</f>
        <v> VAZQUEZ VILLARREAL SAUL  Concepto del Pago: F315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1400</v>
      </c>
      <c r="M19" s="42">
        <f t="shared" si="3"/>
        <v>224</v>
      </c>
      <c r="N19" s="42">
        <f>BAJIO14350722!C21</f>
        <v>1624</v>
      </c>
      <c r="O19" s="62" t="e">
        <f t="shared" si="4"/>
        <v>#REF!</v>
      </c>
    </row>
    <row r="20" spans="1:15" x14ac:dyDescent="0.25">
      <c r="A20" s="39">
        <f>BAJIO14350722!A22</f>
        <v>44813</v>
      </c>
      <c r="C20" s="41" t="str">
        <f>BAJIO14350722!B22</f>
        <v> EMMANUEL CAZARES VIDAL  Concepto del Pago: F582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1700.0000000000002</v>
      </c>
      <c r="M20" s="42">
        <f t="shared" si="3"/>
        <v>272.00000000000006</v>
      </c>
      <c r="N20" s="42">
        <f>BAJIO14350722!C22</f>
        <v>1972</v>
      </c>
      <c r="O20" s="62" t="e">
        <f t="shared" si="4"/>
        <v>#REF!</v>
      </c>
    </row>
    <row r="21" spans="1:15" ht="25.5" x14ac:dyDescent="0.25">
      <c r="A21" s="39">
        <f>BAJIO14350722!A23</f>
        <v>44813</v>
      </c>
      <c r="C21" s="41" t="str">
        <f>BAJIO14350722!B23</f>
        <v> SERVICIOS DE AGUA Y DRENAJE DE MONTERREY  Concepto del Pago: PAGO SADM FACT 3981</v>
      </c>
      <c r="E21" s="154" t="str">
        <f>BAJIO14350722!I23</f>
        <v>F3981</v>
      </c>
      <c r="F21" s="40">
        <f>BAJIO14350722!H23</f>
        <v>2084</v>
      </c>
      <c r="G21" s="42">
        <f t="shared" si="0"/>
        <v>583937.06896551733</v>
      </c>
      <c r="I21" s="42">
        <f t="shared" si="1"/>
        <v>93429.931034482768</v>
      </c>
      <c r="J21" s="153">
        <f>BAJIO14350722!D23</f>
        <v>677367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44816</v>
      </c>
      <c r="C22" s="41" t="str">
        <f>BAJIO14350722!B24</f>
        <v>SERV GASOLINEROS DE MEXICO SA  Concepto del Pago: 59114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43779.120689655174</v>
      </c>
      <c r="M22" s="42">
        <f t="shared" si="3"/>
        <v>7004.6593103448276</v>
      </c>
      <c r="N22" s="42">
        <f>BAJIO14350722!C24</f>
        <v>50783.78</v>
      </c>
      <c r="O22" s="62" t="e">
        <f t="shared" si="4"/>
        <v>#REF!</v>
      </c>
    </row>
    <row r="23" spans="1:15" ht="25.5" x14ac:dyDescent="0.25">
      <c r="A23" s="39">
        <f>BAJIO14350722!A25</f>
        <v>44818</v>
      </c>
      <c r="C23" s="41" t="str">
        <f>BAJIO14350722!B25</f>
        <v>TERRA4 CONST. Y SUMINISTROS SA  Concepto del Pago: LIQUIDACION DE FACTURA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71551.724137931044</v>
      </c>
      <c r="M23" s="42">
        <f t="shared" si="3"/>
        <v>11448.275862068967</v>
      </c>
      <c r="N23" s="42">
        <f>BAJIO14350722!C25</f>
        <v>83000</v>
      </c>
      <c r="O23" s="62" t="e">
        <f t="shared" si="4"/>
        <v>#REF!</v>
      </c>
    </row>
    <row r="24" spans="1:15" x14ac:dyDescent="0.25">
      <c r="A24" s="39">
        <f>BAJIO14350722!A26</f>
        <v>44819</v>
      </c>
      <c r="C24" s="41" t="str">
        <f>BAJIO14350722!B26</f>
        <v>Pago cuota obrero patronal   Pago SIPARE   REF. RPatronal:Y7815312108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122794.06034482758</v>
      </c>
      <c r="M24" s="42">
        <f t="shared" si="3"/>
        <v>19647.049655172414</v>
      </c>
      <c r="N24" s="42">
        <f>BAJIO14350722!C26</f>
        <v>142441.10999999999</v>
      </c>
      <c r="O24" s="62" t="e">
        <f t="shared" si="4"/>
        <v>#REF!</v>
      </c>
    </row>
    <row r="25" spans="1:15" ht="25.5" x14ac:dyDescent="0.25">
      <c r="A25" s="39">
        <f>BAJIO14350722!A27</f>
        <v>44819</v>
      </c>
      <c r="C25" s="41" t="str">
        <f>BAJIO14350722!B27</f>
        <v>SECRETARIA DE FIANZAS Y TESORE   Concepto del Pago: 010000000000196502060936148201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5469.8275862068967</v>
      </c>
      <c r="M25" s="42">
        <f t="shared" si="3"/>
        <v>875.17241379310349</v>
      </c>
      <c r="N25" s="42">
        <f>BAJIO14350722!C27</f>
        <v>6345</v>
      </c>
      <c r="O25" s="62" t="e">
        <f t="shared" ref="O25:O88" si="5">O24+J25-N25</f>
        <v>#REF!</v>
      </c>
    </row>
    <row r="26" spans="1:15" x14ac:dyDescent="0.25">
      <c r="A26" s="39">
        <f>BAJIO14350722!A28</f>
        <v>44819</v>
      </c>
      <c r="C26" s="41" t="str">
        <f>BAJIO14350722!B28</f>
        <v>PROYECTOS ESTRUCTURALES HALCON  Concepto del Pago: F4539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68900</v>
      </c>
      <c r="M26" s="42">
        <f t="shared" si="3"/>
        <v>11024</v>
      </c>
      <c r="N26" s="42">
        <f>BAJIO14350722!C28</f>
        <v>79924</v>
      </c>
      <c r="O26" s="62" t="e">
        <f t="shared" si="5"/>
        <v>#REF!</v>
      </c>
    </row>
    <row r="27" spans="1:15" x14ac:dyDescent="0.25">
      <c r="A27" s="39">
        <f>BAJIO14350722!A29</f>
        <v>44823</v>
      </c>
      <c r="C27" s="41" t="str">
        <f>BAJIO14350722!B29</f>
        <v>SERV GASOLINEROS DE MEXICO SA  Concepto del Pago: 59114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73390.922413793116</v>
      </c>
      <c r="M27" s="42">
        <f t="shared" si="3"/>
        <v>11742.547586206898</v>
      </c>
      <c r="N27" s="42">
        <f>BAJIO14350722!C29</f>
        <v>85133.47</v>
      </c>
      <c r="O27" s="62" t="e">
        <f t="shared" si="5"/>
        <v>#REF!</v>
      </c>
    </row>
    <row r="28" spans="1:15" x14ac:dyDescent="0.25">
      <c r="A28" s="39">
        <f>BAJIO14350722!A30</f>
        <v>44824</v>
      </c>
      <c r="C28" s="41" t="str">
        <f>BAJIO14350722!B30</f>
        <v> BALDEMAR GARCIA TRUJILLO    Concepto del Pago: F 553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7450.0000000000009</v>
      </c>
      <c r="M28" s="42">
        <f t="shared" si="3"/>
        <v>1192.0000000000002</v>
      </c>
      <c r="N28" s="42">
        <f>BAJIO14350722!C30</f>
        <v>8642</v>
      </c>
      <c r="O28" s="62" t="e">
        <f t="shared" si="5"/>
        <v>#REF!</v>
      </c>
    </row>
    <row r="29" spans="1:15" ht="25.5" x14ac:dyDescent="0.25">
      <c r="A29" s="39">
        <f>BAJIO14350722!A31</f>
        <v>44825</v>
      </c>
      <c r="C29" s="41" t="str">
        <f>BAJIO14350722!B31</f>
        <v> RECICLADORA INDUSTRI AL DE ACUMULADORES  Concepto del Pago: 1500003414</v>
      </c>
      <c r="E29" s="154">
        <f>BAJIO14350722!I31</f>
        <v>0</v>
      </c>
      <c r="F29" s="40">
        <f>BAJIO14350722!H31</f>
        <v>0</v>
      </c>
      <c r="G29" s="42">
        <f t="shared" si="0"/>
        <v>105000</v>
      </c>
      <c r="I29" s="42">
        <f t="shared" si="1"/>
        <v>16800</v>
      </c>
      <c r="J29" s="153">
        <f>BAJIO14350722!D31</f>
        <v>121800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ht="25.5" x14ac:dyDescent="0.25">
      <c r="A30" s="39">
        <f>BAJIO14350722!A32</f>
        <v>44826</v>
      </c>
      <c r="C30" s="41" t="str">
        <f>BAJIO14350722!B32</f>
        <v>GASOLINERA LAS PALMAS SA DE CV  Concepto del Pago: LIQUIDACION DE FACTURA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2586.2068965517242</v>
      </c>
      <c r="M30" s="42">
        <f t="shared" si="3"/>
        <v>413.79310344827587</v>
      </c>
      <c r="N30" s="42">
        <f>BAJIO14350722!C32</f>
        <v>3000</v>
      </c>
      <c r="O30" s="62" t="e">
        <f t="shared" si="5"/>
        <v>#REF!</v>
      </c>
    </row>
    <row r="31" spans="1:15" x14ac:dyDescent="0.25">
      <c r="A31" s="39">
        <f>BAJIO14350722!A33</f>
        <v>44826</v>
      </c>
      <c r="C31" s="41" t="str">
        <f>BAJIO14350722!B33</f>
        <v>TERRA4 CONST. Y SUMINISTROS SA  Concepto del Pago: LIQUIDACION DE FACTURA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22413.793103448279</v>
      </c>
      <c r="M31" s="42">
        <f t="shared" si="3"/>
        <v>3586.2068965517246</v>
      </c>
      <c r="N31" s="42">
        <f>BAJIO14350722!C33</f>
        <v>26000</v>
      </c>
      <c r="O31" s="62" t="e">
        <f t="shared" si="5"/>
        <v>#REF!</v>
      </c>
    </row>
    <row r="32" spans="1:15" x14ac:dyDescent="0.25">
      <c r="A32" s="39">
        <f>BAJIO14350722!A34</f>
        <v>44826</v>
      </c>
      <c r="C32" s="41" t="str">
        <f>BAJIO14350722!B34</f>
        <v>CLUB DE FUTBOL MONTE RREY RAYADOS AC  Concepto del Pago: LIMPIEZA DE 3 TRAMPAS DE GRASA</v>
      </c>
      <c r="E32" s="154">
        <f>BAJIO14350722!I34</f>
        <v>0</v>
      </c>
      <c r="F32" s="40">
        <f>BAJIO14350722!H34</f>
        <v>0</v>
      </c>
      <c r="G32" s="42">
        <f t="shared" si="0"/>
        <v>9750</v>
      </c>
      <c r="I32" s="42">
        <f t="shared" si="1"/>
        <v>1560</v>
      </c>
      <c r="J32" s="153">
        <f>BAJIO14350722!D34</f>
        <v>11310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44826</v>
      </c>
      <c r="C33" s="41" t="str">
        <f>BAJIO14350722!B35</f>
        <v>VW Leasing   Retiro por domiciliacion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7068.2758620689665</v>
      </c>
      <c r="M33" s="42">
        <f t="shared" si="3"/>
        <v>1130.9241379310347</v>
      </c>
      <c r="N33" s="42">
        <f>BAJIO14350722!C35</f>
        <v>8199.2000000000007</v>
      </c>
      <c r="O33" s="62" t="e">
        <f t="shared" si="5"/>
        <v>#REF!</v>
      </c>
    </row>
    <row r="34" spans="1:15" x14ac:dyDescent="0.25">
      <c r="A34" s="39">
        <f>BAJIO14350722!A36</f>
        <v>44827</v>
      </c>
      <c r="C34" s="41" t="str">
        <f>BAJIO14350722!B36</f>
        <v>GALVAN DOMINGO  Concepto del Pago: F3670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1270.0000000000002</v>
      </c>
      <c r="M34" s="42">
        <f t="shared" si="3"/>
        <v>203.20000000000005</v>
      </c>
      <c r="N34" s="42">
        <f>BAJIO14350722!C36</f>
        <v>1473.2</v>
      </c>
      <c r="O34" s="62" t="e">
        <f t="shared" si="5"/>
        <v>#REF!</v>
      </c>
    </row>
    <row r="35" spans="1:15" x14ac:dyDescent="0.25">
      <c r="A35" s="39">
        <f>BAJIO14350722!A37</f>
        <v>44827</v>
      </c>
      <c r="C35" s="41" t="str">
        <f>BAJIO14350722!B37</f>
        <v>GALVAN DOMINGO  Concepto del Pago: F3751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980</v>
      </c>
      <c r="M35" s="42">
        <f t="shared" si="3"/>
        <v>156.80000000000001</v>
      </c>
      <c r="N35" s="42">
        <f>BAJIO14350722!C37</f>
        <v>1136.8</v>
      </c>
      <c r="O35" s="62" t="e">
        <f t="shared" si="5"/>
        <v>#REF!</v>
      </c>
    </row>
    <row r="36" spans="1:15" ht="25.5" x14ac:dyDescent="0.25">
      <c r="A36" s="39">
        <f>BAJIO14350722!A38</f>
        <v>44827</v>
      </c>
      <c r="C36" s="41" t="str">
        <f>BAJIO14350722!B38</f>
        <v>VOPAK MEXICO SA DE CV  Concepto del Pago: PNUM2101262839 4464 4465 PNUM2</v>
      </c>
      <c r="E36" s="154" t="str">
        <f>BAJIO14350722!I38</f>
        <v>F4465</v>
      </c>
      <c r="F36" s="40">
        <f>BAJIO14350722!H38</f>
        <v>2108</v>
      </c>
      <c r="G36" s="42">
        <f t="shared" si="0"/>
        <v>49082.525862068971</v>
      </c>
      <c r="I36" s="42">
        <f t="shared" si="1"/>
        <v>7853.2041379310358</v>
      </c>
      <c r="J36" s="153">
        <f>BAJIO14350722!D38</f>
        <v>56935.73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44830</v>
      </c>
      <c r="C37" s="41" t="str">
        <f>BAJIO14350722!B39</f>
        <v>ABASTECEDORA DE OFICINAS SA CV  Concepto del Pago: 4065132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3430.0517241379312</v>
      </c>
      <c r="M37" s="42">
        <f t="shared" si="3"/>
        <v>548.80827586206897</v>
      </c>
      <c r="N37" s="42">
        <f>BAJIO14350722!C39</f>
        <v>3978.86</v>
      </c>
      <c r="O37" s="62" t="e">
        <f t="shared" si="5"/>
        <v>#REF!</v>
      </c>
    </row>
    <row r="38" spans="1:15" x14ac:dyDescent="0.25">
      <c r="A38" s="39">
        <f>BAJIO14350722!A40</f>
        <v>44832</v>
      </c>
      <c r="C38" s="41" t="str">
        <f>BAJIO14350722!B40</f>
        <v>OPERADORA DE RELLENOS SANITARI   Concepto del Pago: F10931 F 10940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16341.25</v>
      </c>
      <c r="M38" s="42">
        <f t="shared" si="3"/>
        <v>2614.6</v>
      </c>
      <c r="N38" s="42">
        <f>BAJIO14350722!C40</f>
        <v>18955.849999999999</v>
      </c>
      <c r="O38" s="62" t="e">
        <f t="shared" si="5"/>
        <v>#REF!</v>
      </c>
    </row>
    <row r="39" spans="1:15" x14ac:dyDescent="0.25">
      <c r="A39" s="39">
        <f>BAJIO14350722!A41</f>
        <v>44832</v>
      </c>
      <c r="C39" s="41" t="str">
        <f>BAJIO14350722!B41</f>
        <v>RUIZ ALBA JORGE  Concepto del Pago: F346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43180.577586206899</v>
      </c>
      <c r="M39" s="42">
        <f t="shared" si="3"/>
        <v>6908.8924137931035</v>
      </c>
      <c r="N39" s="42">
        <f>BAJIO14350722!C41</f>
        <v>50089.47</v>
      </c>
      <c r="O39" s="62" t="e">
        <f t="shared" si="5"/>
        <v>#REF!</v>
      </c>
    </row>
    <row r="40" spans="1:15" ht="25.5" x14ac:dyDescent="0.25">
      <c r="A40" s="39">
        <f>BAJIO14350722!A42</f>
        <v>44832</v>
      </c>
      <c r="C40" s="41" t="str">
        <f>BAJIO14350722!B42</f>
        <v>JG FERRETERA SA DE CV   Concepto del Pago: F40114 F40124 F40153 F40357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4616.6034482758623</v>
      </c>
      <c r="M40" s="42">
        <f t="shared" si="3"/>
        <v>738.65655172413801</v>
      </c>
      <c r="N40" s="42">
        <f>BAJIO14350722!C42</f>
        <v>5355.26</v>
      </c>
      <c r="O40" s="62" t="e">
        <f t="shared" si="5"/>
        <v>#REF!</v>
      </c>
    </row>
    <row r="41" spans="1:15" x14ac:dyDescent="0.25">
      <c r="A41" s="39">
        <f>BAJIO14350722!A43</f>
        <v>44832</v>
      </c>
      <c r="C41" s="41" t="str">
        <f>BAJIO14350722!B43</f>
        <v>TORRES ZUIGA ALMA DELIA  Concepto del Pago: F1518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528</v>
      </c>
      <c r="M41" s="42">
        <f t="shared" si="3"/>
        <v>84.48</v>
      </c>
      <c r="N41" s="42">
        <f>BAJIO14350722!C43</f>
        <v>612.48</v>
      </c>
      <c r="O41" s="62" t="e">
        <f t="shared" si="5"/>
        <v>#REF!</v>
      </c>
    </row>
    <row r="42" spans="1:15" x14ac:dyDescent="0.25">
      <c r="A42" s="39">
        <f>BAJIO14350722!A44</f>
        <v>44832</v>
      </c>
      <c r="C42" s="41" t="str">
        <f>BAJIO14350722!B44</f>
        <v>SERVICIOS DE AGUA Y DRENAJE DE  Concepto del Pago: NIS 6059770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233699.13793103449</v>
      </c>
      <c r="M42" s="42">
        <f t="shared" si="3"/>
        <v>37391.862068965522</v>
      </c>
      <c r="N42" s="42">
        <f>BAJIO14350722!C44</f>
        <v>271091</v>
      </c>
      <c r="O42" s="62" t="e">
        <f t="shared" si="5"/>
        <v>#REF!</v>
      </c>
    </row>
    <row r="43" spans="1:15" x14ac:dyDescent="0.25">
      <c r="A43" s="39">
        <f>BAJIO14350722!A45</f>
        <v>44832</v>
      </c>
      <c r="C43" s="41" t="str">
        <f>BAJIO14350722!B45</f>
        <v>JEIMYS SA DE CV  Concepto del Pago: LIQUIDACION DE FACTURA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25862.068965517243</v>
      </c>
      <c r="M43" s="42">
        <f t="shared" si="3"/>
        <v>4137.9310344827591</v>
      </c>
      <c r="N43" s="42">
        <f>BAJIO14350722!C45</f>
        <v>30000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3"/>
  <sheetViews>
    <sheetView showGridLines="0" tabSelected="1" zoomScale="120" zoomScaleNormal="120" workbookViewId="0">
      <pane ySplit="3" topLeftCell="A12" activePane="bottomLeft" state="frozenSplit"/>
      <selection pane="bottomLeft" activeCell="J16" sqref="J16"/>
    </sheetView>
  </sheetViews>
  <sheetFormatPr baseColWidth="10" defaultColWidth="10.7109375" defaultRowHeight="12.75" x14ac:dyDescent="0.2"/>
  <cols>
    <col min="1" max="1" width="13" style="125" bestFit="1" customWidth="1"/>
    <col min="2" max="2" width="25.7109375" style="126" bestFit="1" customWidth="1"/>
    <col min="3" max="3" width="10" style="125" bestFit="1" customWidth="1"/>
    <col min="4" max="4" width="9.85546875" style="125" customWidth="1"/>
    <col min="5" max="5" width="9.5703125" style="125" customWidth="1"/>
    <col min="6" max="6" width="9.8554687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3" s="119" customFormat="1" x14ac:dyDescent="0.2">
      <c r="A1" s="235" t="s">
        <v>11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186"/>
    </row>
    <row r="2" spans="1:13" s="119" customFormat="1" ht="15.75" customHeight="1" thickBot="1" x14ac:dyDescent="0.25">
      <c r="A2" s="236" t="s">
        <v>46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28"/>
    </row>
    <row r="3" spans="1:13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3" s="123" customFormat="1" x14ac:dyDescent="0.2">
      <c r="A4" s="130"/>
      <c r="B4" s="132"/>
      <c r="C4" s="133">
        <v>0</v>
      </c>
      <c r="D4" s="134">
        <v>0</v>
      </c>
      <c r="E4" s="171">
        <v>13579.09</v>
      </c>
      <c r="F4" s="131"/>
      <c r="G4" s="131"/>
      <c r="H4" s="131"/>
      <c r="I4" s="136"/>
      <c r="J4" s="137"/>
      <c r="K4" s="136"/>
      <c r="L4" s="136"/>
      <c r="M4" s="138"/>
    </row>
    <row r="5" spans="1:13" s="123" customFormat="1" x14ac:dyDescent="0.2">
      <c r="A5" s="130">
        <v>44805</v>
      </c>
      <c r="B5" s="132" t="s">
        <v>133</v>
      </c>
      <c r="C5" s="180">
        <v>199</v>
      </c>
      <c r="D5" s="134">
        <v>0</v>
      </c>
      <c r="E5" s="182">
        <f>D5-C5+E4</f>
        <v>13380.09</v>
      </c>
      <c r="F5" s="189"/>
      <c r="G5" s="189"/>
      <c r="H5" s="190">
        <v>44774</v>
      </c>
      <c r="I5" s="136"/>
      <c r="J5" s="137"/>
      <c r="K5" s="136"/>
      <c r="L5" s="136"/>
      <c r="M5" s="138"/>
    </row>
    <row r="6" spans="1:13" s="123" customFormat="1" x14ac:dyDescent="0.2">
      <c r="A6" s="130">
        <v>44805</v>
      </c>
      <c r="B6" s="132" t="s">
        <v>134</v>
      </c>
      <c r="C6" s="180">
        <v>31.84</v>
      </c>
      <c r="D6" s="134">
        <v>0</v>
      </c>
      <c r="E6" s="182">
        <f>D6-C6+E5</f>
        <v>13348.25</v>
      </c>
      <c r="F6" s="131"/>
      <c r="G6" s="131"/>
      <c r="H6" s="190">
        <v>44774</v>
      </c>
      <c r="I6" s="191"/>
      <c r="J6" s="137"/>
      <c r="K6" s="136"/>
      <c r="L6" s="136"/>
      <c r="M6" s="138"/>
    </row>
    <row r="7" spans="1:13" s="123" customFormat="1" x14ac:dyDescent="0.2">
      <c r="A7" s="178">
        <v>44809</v>
      </c>
      <c r="B7" s="179" t="s">
        <v>135</v>
      </c>
      <c r="C7" s="180">
        <v>3214.84</v>
      </c>
      <c r="D7" s="134">
        <v>0</v>
      </c>
      <c r="E7" s="182">
        <f t="shared" ref="E7:E27" si="0">D7-C7+E6</f>
        <v>10133.41</v>
      </c>
      <c r="F7" s="189"/>
      <c r="G7" s="189"/>
      <c r="H7" s="190" t="s">
        <v>136</v>
      </c>
      <c r="I7" s="198"/>
      <c r="J7" s="137"/>
      <c r="K7" s="136"/>
      <c r="L7" s="136"/>
      <c r="M7" s="138"/>
    </row>
    <row r="8" spans="1:13" s="123" customFormat="1" ht="51" x14ac:dyDescent="0.2">
      <c r="A8" s="178">
        <v>44812</v>
      </c>
      <c r="B8" s="179" t="s">
        <v>137</v>
      </c>
      <c r="C8" s="180">
        <v>0</v>
      </c>
      <c r="D8" s="202">
        <v>310880</v>
      </c>
      <c r="E8" s="182">
        <f t="shared" si="0"/>
        <v>321013.40999999997</v>
      </c>
      <c r="F8" s="189">
        <v>2991646</v>
      </c>
      <c r="G8" s="131"/>
      <c r="H8" s="189">
        <v>2991646</v>
      </c>
      <c r="I8" s="198" t="s">
        <v>142</v>
      </c>
      <c r="J8" s="137">
        <v>44813</v>
      </c>
      <c r="K8" s="136">
        <v>2066</v>
      </c>
      <c r="L8" s="136" t="s">
        <v>180</v>
      </c>
      <c r="M8" s="138" t="s">
        <v>178</v>
      </c>
    </row>
    <row r="9" spans="1:13" s="123" customFormat="1" ht="63.75" x14ac:dyDescent="0.2">
      <c r="A9" s="178">
        <v>44817</v>
      </c>
      <c r="B9" s="179" t="s">
        <v>29</v>
      </c>
      <c r="C9" s="180">
        <v>1111.28</v>
      </c>
      <c r="D9" s="134">
        <v>0</v>
      </c>
      <c r="E9" s="182">
        <f t="shared" si="0"/>
        <v>319902.12999999995</v>
      </c>
      <c r="F9" s="189"/>
      <c r="G9" s="131"/>
      <c r="H9" s="189" t="s">
        <v>138</v>
      </c>
      <c r="I9" s="191"/>
      <c r="J9" s="137"/>
      <c r="K9" s="136"/>
      <c r="L9" s="136"/>
      <c r="M9" s="192"/>
    </row>
    <row r="10" spans="1:13" s="123" customFormat="1" ht="38.25" x14ac:dyDescent="0.2">
      <c r="A10" s="178">
        <v>44818</v>
      </c>
      <c r="B10" s="179" t="s">
        <v>139</v>
      </c>
      <c r="C10" s="180">
        <v>0</v>
      </c>
      <c r="D10" s="202">
        <v>4060</v>
      </c>
      <c r="E10" s="182">
        <f t="shared" si="0"/>
        <v>323962.12999999995</v>
      </c>
      <c r="F10" s="189">
        <v>4353204</v>
      </c>
      <c r="G10" s="131">
        <v>1</v>
      </c>
      <c r="H10" s="190" t="s">
        <v>140</v>
      </c>
      <c r="I10" s="211" t="s">
        <v>141</v>
      </c>
      <c r="J10" s="137">
        <v>44821</v>
      </c>
      <c r="K10" s="136">
        <v>2072</v>
      </c>
      <c r="L10" s="136" t="s">
        <v>181</v>
      </c>
      <c r="M10" s="212" t="s">
        <v>179</v>
      </c>
    </row>
    <row r="11" spans="1:13" s="123" customFormat="1" x14ac:dyDescent="0.2">
      <c r="A11" s="178">
        <v>44819</v>
      </c>
      <c r="B11" s="179" t="s">
        <v>135</v>
      </c>
      <c r="C11" s="180">
        <v>7699</v>
      </c>
      <c r="D11" s="134">
        <v>0</v>
      </c>
      <c r="E11" s="182">
        <f t="shared" si="0"/>
        <v>316263.12999999995</v>
      </c>
      <c r="F11" s="189"/>
      <c r="G11" s="189"/>
      <c r="H11" s="131" t="s">
        <v>136</v>
      </c>
      <c r="I11" s="191"/>
      <c r="J11" s="137"/>
      <c r="K11" s="136"/>
      <c r="L11" s="136"/>
      <c r="M11" s="138"/>
    </row>
    <row r="12" spans="1:13" s="123" customFormat="1" x14ac:dyDescent="0.2">
      <c r="A12" s="178">
        <v>44823</v>
      </c>
      <c r="B12" s="179" t="s">
        <v>135</v>
      </c>
      <c r="C12" s="180">
        <v>2566.1999999999998</v>
      </c>
      <c r="D12" s="134">
        <v>0</v>
      </c>
      <c r="E12" s="182">
        <f t="shared" si="0"/>
        <v>313696.92999999993</v>
      </c>
      <c r="F12" s="189"/>
      <c r="G12" s="131"/>
      <c r="H12" s="131" t="s">
        <v>136</v>
      </c>
      <c r="I12" s="191"/>
      <c r="J12" s="137"/>
      <c r="K12" s="136"/>
      <c r="L12" s="136"/>
      <c r="M12" s="138"/>
    </row>
    <row r="13" spans="1:13" s="123" customFormat="1" ht="38.25" x14ac:dyDescent="0.2">
      <c r="A13" s="178">
        <v>44830</v>
      </c>
      <c r="B13" s="179" t="s">
        <v>139</v>
      </c>
      <c r="C13" s="180">
        <v>0</v>
      </c>
      <c r="D13" s="202">
        <v>26100</v>
      </c>
      <c r="E13" s="182">
        <f t="shared" si="0"/>
        <v>339796.92999999993</v>
      </c>
      <c r="F13" s="189">
        <v>8336297</v>
      </c>
      <c r="G13" s="131">
        <v>260922</v>
      </c>
      <c r="H13" s="131" t="s">
        <v>305</v>
      </c>
      <c r="I13" s="220" t="s">
        <v>307</v>
      </c>
      <c r="J13" s="137">
        <v>44830</v>
      </c>
      <c r="K13" s="136">
        <v>2113</v>
      </c>
      <c r="L13" s="136" t="s">
        <v>306</v>
      </c>
      <c r="M13" s="221" t="s">
        <v>42</v>
      </c>
    </row>
    <row r="14" spans="1:13" s="123" customFormat="1" ht="38.25" x14ac:dyDescent="0.2">
      <c r="A14" s="178">
        <v>44834</v>
      </c>
      <c r="B14" s="179" t="s">
        <v>303</v>
      </c>
      <c r="C14" s="180">
        <v>95000</v>
      </c>
      <c r="D14" s="134">
        <v>0</v>
      </c>
      <c r="E14" s="182">
        <f>D14-C14+E13</f>
        <v>244796.92999999993</v>
      </c>
      <c r="F14" s="189">
        <v>6728745</v>
      </c>
      <c r="G14" s="131"/>
      <c r="H14" s="131" t="s">
        <v>304</v>
      </c>
      <c r="I14" s="191"/>
      <c r="J14" s="137"/>
      <c r="K14" s="136"/>
      <c r="L14" s="136"/>
      <c r="M14" s="138"/>
    </row>
    <row r="15" spans="1:13" s="123" customFormat="1" ht="38.25" x14ac:dyDescent="0.2">
      <c r="A15" s="178">
        <v>44834</v>
      </c>
      <c r="B15" s="179" t="s">
        <v>303</v>
      </c>
      <c r="C15" s="180">
        <v>105000</v>
      </c>
      <c r="D15" s="134">
        <v>0</v>
      </c>
      <c r="E15" s="182">
        <f>D15-C15+E14</f>
        <v>139796.92999999993</v>
      </c>
      <c r="F15" s="189">
        <v>6728747</v>
      </c>
      <c r="G15" s="131"/>
      <c r="H15" s="131" t="s">
        <v>304</v>
      </c>
      <c r="I15" s="191"/>
      <c r="J15" s="137"/>
      <c r="K15" s="136"/>
      <c r="L15" s="136"/>
      <c r="M15" s="138"/>
    </row>
    <row r="16" spans="1:13" s="123" customFormat="1" ht="38.25" x14ac:dyDescent="0.2">
      <c r="A16" s="178">
        <v>44834</v>
      </c>
      <c r="B16" s="179" t="s">
        <v>303</v>
      </c>
      <c r="C16" s="180">
        <v>98000</v>
      </c>
      <c r="D16" s="134">
        <v>0</v>
      </c>
      <c r="E16" s="182">
        <f>D16-C16+E15</f>
        <v>41796.929999999935</v>
      </c>
      <c r="F16" s="189">
        <v>6728749</v>
      </c>
      <c r="G16" s="131"/>
      <c r="H16" s="131" t="s">
        <v>304</v>
      </c>
      <c r="I16" s="191"/>
      <c r="J16" s="137"/>
      <c r="K16" s="136"/>
      <c r="L16" s="136"/>
      <c r="M16" s="138"/>
    </row>
    <row r="17" spans="1:13" s="123" customFormat="1" ht="38.25" x14ac:dyDescent="0.2">
      <c r="A17" s="178">
        <v>44834</v>
      </c>
      <c r="B17" s="179" t="s">
        <v>303</v>
      </c>
      <c r="C17" s="180">
        <v>32000</v>
      </c>
      <c r="D17" s="134">
        <v>0</v>
      </c>
      <c r="E17" s="182">
        <f>D17-C17+E16</f>
        <v>9796.9299999999348</v>
      </c>
      <c r="F17" s="189">
        <v>6728750</v>
      </c>
      <c r="G17" s="131"/>
      <c r="H17" s="131" t="s">
        <v>304</v>
      </c>
      <c r="I17" s="191"/>
      <c r="J17" s="137"/>
      <c r="K17" s="136"/>
      <c r="L17" s="136"/>
      <c r="M17" s="138"/>
    </row>
    <row r="18" spans="1:13" s="123" customFormat="1" x14ac:dyDescent="0.2">
      <c r="A18" s="178">
        <v>44834</v>
      </c>
      <c r="B18" s="179" t="s">
        <v>135</v>
      </c>
      <c r="C18" s="180">
        <v>5132.8</v>
      </c>
      <c r="D18" s="134">
        <v>0</v>
      </c>
      <c r="E18" s="182">
        <f>D18-C18+E17</f>
        <v>4664.1299999999346</v>
      </c>
      <c r="F18" s="189"/>
      <c r="G18" s="131"/>
      <c r="H18" s="131" t="s">
        <v>136</v>
      </c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80">
        <v>0</v>
      </c>
      <c r="D19" s="134">
        <v>0</v>
      </c>
      <c r="E19" s="182">
        <f t="shared" si="0"/>
        <v>4664.1299999999346</v>
      </c>
      <c r="F19" s="189"/>
      <c r="G19" s="131"/>
      <c r="H19" s="131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80">
        <v>0</v>
      </c>
      <c r="D20" s="134">
        <v>0</v>
      </c>
      <c r="E20" s="182">
        <f t="shared" si="0"/>
        <v>4664.1299999999346</v>
      </c>
      <c r="F20" s="189"/>
      <c r="G20" s="131"/>
      <c r="H20" s="131"/>
      <c r="I20" s="136"/>
      <c r="J20" s="137"/>
      <c r="K20" s="136"/>
      <c r="L20" s="136"/>
      <c r="M20" s="138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0"/>
        <v>4664.1299999999346</v>
      </c>
      <c r="F21" s="189"/>
      <c r="G21" s="131"/>
      <c r="H21" s="131"/>
      <c r="I21" s="136"/>
      <c r="J21" s="137"/>
      <c r="K21" s="136"/>
      <c r="L21" s="136"/>
      <c r="M21" s="138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0"/>
        <v>4664.1299999999346</v>
      </c>
      <c r="F22" s="189"/>
      <c r="G22" s="131"/>
      <c r="H22" s="131"/>
      <c r="I22" s="191"/>
      <c r="J22" s="137"/>
      <c r="K22" s="136"/>
      <c r="L22" s="136"/>
      <c r="M22" s="138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0"/>
        <v>4664.1299999999346</v>
      </c>
      <c r="F23" s="189"/>
      <c r="G23" s="131"/>
      <c r="H23" s="189"/>
      <c r="I23" s="136"/>
      <c r="J23" s="137"/>
      <c r="K23" s="136"/>
      <c r="L23" s="136"/>
      <c r="M23" s="138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0"/>
        <v>4664.1299999999346</v>
      </c>
      <c r="F24" s="189"/>
      <c r="G24" s="131"/>
      <c r="H24" s="189"/>
      <c r="I24" s="191"/>
      <c r="J24" s="137"/>
      <c r="K24" s="136"/>
      <c r="L24" s="136"/>
      <c r="M24" s="138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0"/>
        <v>4664.1299999999346</v>
      </c>
      <c r="F25" s="189"/>
      <c r="G25" s="131"/>
      <c r="H25" s="131"/>
      <c r="I25" s="191"/>
      <c r="J25" s="137"/>
      <c r="K25" s="136"/>
      <c r="L25" s="136"/>
      <c r="M25" s="138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0"/>
        <v>4664.1299999999346</v>
      </c>
      <c r="F26" s="189"/>
      <c r="G26" s="131"/>
      <c r="H26" s="131"/>
      <c r="I26" s="191"/>
      <c r="J26" s="137"/>
      <c r="K26" s="136"/>
      <c r="L26" s="136"/>
      <c r="M26" s="138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0"/>
        <v>4664.1299999999346</v>
      </c>
      <c r="F27" s="189"/>
      <c r="G27" s="131"/>
      <c r="H27" s="131"/>
      <c r="I27" s="191"/>
      <c r="J27" s="137"/>
      <c r="K27" s="136"/>
      <c r="L27" s="136"/>
      <c r="M27" s="138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ref="E28:E71" si="1">D28-C28+E27</f>
        <v>4664.1299999999346</v>
      </c>
      <c r="F28" s="189"/>
      <c r="G28" s="131"/>
      <c r="H28" s="131"/>
      <c r="I28" s="191"/>
      <c r="J28" s="137"/>
      <c r="K28" s="136"/>
      <c r="L28" s="136"/>
      <c r="M28" s="138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4664.1299999999346</v>
      </c>
      <c r="F29" s="189"/>
      <c r="G29" s="131"/>
      <c r="H29" s="131"/>
      <c r="I29" s="191"/>
      <c r="J29" s="137"/>
      <c r="K29" s="136"/>
      <c r="L29" s="136"/>
      <c r="M29" s="138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4664.1299999999346</v>
      </c>
      <c r="F30" s="189"/>
      <c r="G30" s="131"/>
      <c r="H30" s="131"/>
      <c r="I30" s="191"/>
      <c r="J30" s="137"/>
      <c r="K30" s="136"/>
      <c r="L30" s="136"/>
      <c r="M30" s="138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4664.1299999999346</v>
      </c>
      <c r="F31" s="189"/>
      <c r="G31" s="131"/>
      <c r="H31" s="131"/>
      <c r="I31" s="191"/>
      <c r="J31" s="137"/>
      <c r="K31" s="136"/>
      <c r="L31" s="136"/>
      <c r="M31" s="138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4664.1299999999346</v>
      </c>
      <c r="F32" s="189"/>
      <c r="G32" s="131"/>
      <c r="H32" s="200"/>
      <c r="I32" s="191"/>
      <c r="J32" s="137"/>
      <c r="K32" s="136"/>
      <c r="L32" s="136"/>
      <c r="M32" s="138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4664.1299999999346</v>
      </c>
      <c r="F33" s="189"/>
      <c r="G33" s="131"/>
      <c r="H33" s="131"/>
      <c r="I33" s="191"/>
      <c r="J33" s="137"/>
      <c r="K33" s="136"/>
      <c r="L33" s="136"/>
      <c r="M33" s="138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4664.1299999999346</v>
      </c>
      <c r="F34" s="189"/>
      <c r="G34" s="131"/>
      <c r="H34" s="131"/>
      <c r="I34" s="191"/>
      <c r="J34" s="137"/>
      <c r="K34" s="136"/>
      <c r="L34" s="136"/>
      <c r="M34" s="138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4664.1299999999346</v>
      </c>
      <c r="F35" s="189"/>
      <c r="G35" s="131"/>
      <c r="H35" s="131"/>
      <c r="I35" s="191"/>
      <c r="J35" s="137"/>
      <c r="K35" s="136"/>
      <c r="L35" s="136"/>
      <c r="M35" s="192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4664.1299999999346</v>
      </c>
      <c r="F36" s="189"/>
      <c r="G36" s="131"/>
      <c r="H36" s="131"/>
      <c r="I36" s="191"/>
      <c r="J36" s="137"/>
      <c r="K36" s="136"/>
      <c r="L36" s="136"/>
      <c r="M36" s="138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4664.1299999999346</v>
      </c>
      <c r="F37" s="189"/>
      <c r="G37" s="131"/>
      <c r="H37" s="131"/>
      <c r="I37" s="191"/>
      <c r="J37" s="137"/>
      <c r="K37" s="136"/>
      <c r="L37" s="136"/>
      <c r="M37" s="138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4664.1299999999346</v>
      </c>
      <c r="F38" s="189"/>
      <c r="G38" s="131"/>
      <c r="H38" s="131"/>
      <c r="I38" s="191"/>
      <c r="J38" s="137"/>
      <c r="K38" s="136"/>
      <c r="L38" s="136"/>
      <c r="M38" s="138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4664.1299999999346</v>
      </c>
      <c r="F39" s="189"/>
      <c r="G39" s="131"/>
      <c r="H39" s="131"/>
      <c r="I39" s="136"/>
      <c r="J39" s="137"/>
      <c r="K39" s="136"/>
      <c r="L39" s="136"/>
      <c r="M39" s="138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4664.1299999999346</v>
      </c>
      <c r="F40" s="189"/>
      <c r="G40" s="131"/>
      <c r="H40" s="131"/>
      <c r="I40" s="191"/>
      <c r="J40" s="137"/>
      <c r="K40" s="136"/>
      <c r="L40" s="136"/>
      <c r="M40" s="138"/>
    </row>
    <row r="41" spans="1:13" s="123" customFormat="1" x14ac:dyDescent="0.2">
      <c r="A41" s="178"/>
      <c r="B41" s="179"/>
      <c r="C41" s="180">
        <v>0</v>
      </c>
      <c r="D41" s="134">
        <v>0</v>
      </c>
      <c r="E41" s="182">
        <f t="shared" si="1"/>
        <v>4664.1299999999346</v>
      </c>
      <c r="F41" s="189"/>
      <c r="G41" s="131"/>
      <c r="H41" s="131"/>
      <c r="I41" s="191"/>
      <c r="J41" s="137"/>
      <c r="K41" s="136"/>
      <c r="L41" s="136"/>
      <c r="M41" s="138"/>
    </row>
    <row r="42" spans="1:13" s="123" customFormat="1" x14ac:dyDescent="0.2">
      <c r="A42" s="178"/>
      <c r="B42" s="179"/>
      <c r="C42" s="180">
        <v>0</v>
      </c>
      <c r="D42" s="134">
        <v>0</v>
      </c>
      <c r="E42" s="182">
        <f t="shared" si="1"/>
        <v>4664.1299999999346</v>
      </c>
      <c r="F42" s="189"/>
      <c r="G42" s="131"/>
      <c r="H42" s="131"/>
      <c r="I42" s="191"/>
      <c r="J42" s="137"/>
      <c r="K42" s="136"/>
      <c r="L42" s="136"/>
      <c r="M42" s="138"/>
    </row>
    <row r="43" spans="1:13" s="123" customFormat="1" x14ac:dyDescent="0.2">
      <c r="A43" s="178"/>
      <c r="B43" s="179"/>
      <c r="C43" s="180">
        <v>0</v>
      </c>
      <c r="D43" s="134">
        <v>0</v>
      </c>
      <c r="E43" s="182">
        <f t="shared" si="1"/>
        <v>4664.1299999999346</v>
      </c>
      <c r="F43" s="189"/>
      <c r="G43" s="131"/>
      <c r="H43" s="190"/>
      <c r="I43" s="191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4664.1299999999346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4664.1299999999346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4664.1299999999346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4664.1299999999346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4664.1299999999346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4664.1299999999346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4664.1299999999346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4664.1299999999346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4664.1299999999346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4664.1299999999346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4664.1299999999346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4664.1299999999346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4664.1299999999346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4664.1299999999346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4664.1299999999346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4664.1299999999346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4664.1299999999346</v>
      </c>
      <c r="F60" s="189"/>
      <c r="G60" s="131"/>
      <c r="H60" s="150"/>
      <c r="I60" s="136"/>
      <c r="J60" s="137"/>
      <c r="K60" s="136"/>
      <c r="L60" s="136"/>
      <c r="M60" s="193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4664.1299999999346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4664.1299999999346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4664.1299999999346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4664.1299999999346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4664.1299999999346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4664.1299999999346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4664.1299999999346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4664.1299999999346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4664.1299999999346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4664.1299999999346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4664.1299999999346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2">D72-C72+E71</f>
        <v>4664.1299999999346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4664.1299999999346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4664.1299999999346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4664.1299999999346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4664.1299999999346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4664.1299999999346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4664.1299999999346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4664.1299999999346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4664.1299999999346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4664.1299999999346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4664.1299999999346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4664.1299999999346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4664.1299999999346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4664.1299999999346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4664.1299999999346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4664.1299999999346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4664.1299999999346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4664.1299999999346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4664.1299999999346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4664.1299999999346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4664.1299999999346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4664.1299999999346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4664.1299999999346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4664.1299999999346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4664.1299999999346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4664.1299999999346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4664.1299999999346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4664.1299999999346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4664.1299999999346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4664.1299999999346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4664.1299999999346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4664.1299999999346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4664.1299999999346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4664.1299999999346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4664.1299999999346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4664.1299999999346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4664.1299999999346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4664.1299999999346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4664.1299999999346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4664.1299999999346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4664.1299999999346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4664.1299999999346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4664.1299999999346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4664.1299999999346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4664.1299999999346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4664.1299999999346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4664.1299999999346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4664.1299999999346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4664.1299999999346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4664.1299999999346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4664.1299999999346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4664.1299999999346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4664.1299999999346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4664.1299999999346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4664.1299999999346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4664.1299999999346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4664.1299999999346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4664.1299999999346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4664.1299999999346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4664.1299999999346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4664.1299999999346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4664.1299999999346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4664.1299999999346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2"/>
        <v>4664.1299999999346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3">D136-C136+E135</f>
        <v>4664.1299999999346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4664.1299999999346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4664.1299999999346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4664.1299999999346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4664.1299999999346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4664.1299999999346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4664.1299999999346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4664.1299999999346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4664.1299999999346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4664.1299999999346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4664.1299999999346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4664.1299999999346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4664.1299999999346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4664.1299999999346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4664.1299999999346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4664.1299999999346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4664.1299999999346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4664.1299999999346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4664.1299999999346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4664.1299999999346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4664.1299999999346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4664.1299999999346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4664.1299999999346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4664.1299999999346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4664.1299999999346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4664.1299999999346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4664.1299999999346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4664.1299999999346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4664.1299999999346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4664.1299999999346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4664.1299999999346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4664.1299999999346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4664.1299999999346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4664.1299999999346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4664.1299999999346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4664.1299999999346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4664.1299999999346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4664.1299999999346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4664.1299999999346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4664.1299999999346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4664.1299999999346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4664.1299999999346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4664.1299999999346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4664.1299999999346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4664.1299999999346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4664.1299999999346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4664.1299999999346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4664.1299999999346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4664.1299999999346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4664.1299999999346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4664.1299999999346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4664.1299999999346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4664.1299999999346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4664.1299999999346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4664.1299999999346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4664.1299999999346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4664.1299999999346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4664.1299999999346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4664.1299999999346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4664.1299999999346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4664.1299999999346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4664.1299999999346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4664.1299999999346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3"/>
        <v>4664.1299999999346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4">D200-C200+E199</f>
        <v>4664.1299999999346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4664.1299999999346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4664.1299999999346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4664.1299999999346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4664.1299999999346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4664.1299999999346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4664.1299999999346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4664.1299999999346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4664.1299999999346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4664.1299999999346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4664.1299999999346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4664.1299999999346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4664.1299999999346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4664.1299999999346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4664.1299999999346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4664.1299999999346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4664.1299999999346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4664.1299999999346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4664.1299999999346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4664.1299999999346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4664.1299999999346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4664.1299999999346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4664.1299999999346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4664.1299999999346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4664.1299999999346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4664.1299999999346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4664.1299999999346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4664.1299999999346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4664.1299999999346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4664.1299999999346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4664.1299999999346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4664.1299999999346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4664.1299999999346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4664.1299999999346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4664.1299999999346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4664.1299999999346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4664.1299999999346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4664.1299999999346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4664.1299999999346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4664.1299999999346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4664.1299999999346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4664.1299999999346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981"/>
  <sheetViews>
    <sheetView topLeftCell="A32" workbookViewId="0">
      <selection activeCell="B44" sqref="B4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22" t="s">
        <v>41</v>
      </c>
      <c r="B1" s="222"/>
      <c r="C1" s="222"/>
      <c r="D1" s="222"/>
      <c r="E1" s="222"/>
      <c r="F1" s="222"/>
      <c r="G1" s="222"/>
      <c r="H1" s="222"/>
      <c r="I1" s="222"/>
      <c r="J1" s="1">
        <v>0</v>
      </c>
    </row>
    <row r="2" spans="1:10" s="2" customFormat="1" x14ac:dyDescent="0.25">
      <c r="A2" s="223"/>
      <c r="B2" s="223"/>
      <c r="C2" s="223"/>
      <c r="D2" s="223"/>
      <c r="E2" s="223"/>
      <c r="F2" s="223"/>
      <c r="G2" s="223"/>
      <c r="H2" s="223"/>
      <c r="I2" s="223"/>
    </row>
    <row r="3" spans="1:10" s="2" customFormat="1" x14ac:dyDescent="0.25">
      <c r="A3" s="224" t="s">
        <v>44</v>
      </c>
      <c r="B3" s="224"/>
      <c r="C3" s="224"/>
      <c r="D3" s="224"/>
      <c r="E3" s="224"/>
      <c r="F3" s="224"/>
      <c r="G3" s="224"/>
      <c r="H3" s="224"/>
      <c r="I3" s="224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927266.96</v>
      </c>
      <c r="F5" s="94"/>
      <c r="G5" s="95"/>
      <c r="H5" s="96"/>
      <c r="I5" s="97"/>
      <c r="J5" s="98"/>
    </row>
    <row r="6" spans="1:10" x14ac:dyDescent="0.25">
      <c r="A6" s="111">
        <v>44805</v>
      </c>
      <c r="B6" s="203" t="s">
        <v>62</v>
      </c>
      <c r="C6" s="113">
        <v>0</v>
      </c>
      <c r="D6" s="194">
        <v>46400</v>
      </c>
      <c r="E6" s="112">
        <f>E5-C6+D6</f>
        <v>973666.96</v>
      </c>
      <c r="F6" s="114">
        <v>101</v>
      </c>
      <c r="G6" s="115">
        <v>44805</v>
      </c>
      <c r="H6" s="116">
        <v>2068</v>
      </c>
      <c r="I6" s="116" t="s">
        <v>182</v>
      </c>
      <c r="J6" s="204" t="s">
        <v>43</v>
      </c>
    </row>
    <row r="7" spans="1:10" x14ac:dyDescent="0.25">
      <c r="A7" s="111">
        <v>44806</v>
      </c>
      <c r="B7" s="201" t="s">
        <v>286</v>
      </c>
      <c r="C7" s="113">
        <v>100000</v>
      </c>
      <c r="D7" s="113">
        <v>0</v>
      </c>
      <c r="E7" s="100">
        <f>E6-C7+D7</f>
        <v>873666.96</v>
      </c>
      <c r="F7" s="114"/>
      <c r="G7" s="115"/>
      <c r="H7" s="116"/>
      <c r="I7" s="116"/>
      <c r="J7" s="204"/>
    </row>
    <row r="8" spans="1:10" x14ac:dyDescent="0.25">
      <c r="A8" s="111">
        <v>44806</v>
      </c>
      <c r="B8" s="203" t="s">
        <v>62</v>
      </c>
      <c r="C8" s="113">
        <v>0</v>
      </c>
      <c r="D8" s="194">
        <v>55680</v>
      </c>
      <c r="E8" s="112">
        <f t="shared" ref="E8:E71" si="0">E7-C8+D8</f>
        <v>929346.96</v>
      </c>
      <c r="F8" s="114">
        <v>101</v>
      </c>
      <c r="G8" s="115">
        <v>44806</v>
      </c>
      <c r="H8" s="116">
        <v>2069</v>
      </c>
      <c r="I8" s="116" t="s">
        <v>183</v>
      </c>
      <c r="J8" s="204" t="s">
        <v>43</v>
      </c>
    </row>
    <row r="9" spans="1:10" x14ac:dyDescent="0.25">
      <c r="A9" s="111">
        <v>44806</v>
      </c>
      <c r="B9" s="203" t="s">
        <v>231</v>
      </c>
      <c r="C9" s="113">
        <v>0</v>
      </c>
      <c r="D9" s="194">
        <v>5220</v>
      </c>
      <c r="E9" s="100">
        <f t="shared" si="0"/>
        <v>934566.96</v>
      </c>
      <c r="F9" s="114">
        <v>218</v>
      </c>
      <c r="G9" s="115">
        <v>44806</v>
      </c>
      <c r="H9" s="116">
        <v>2057</v>
      </c>
      <c r="I9" s="116" t="s">
        <v>184</v>
      </c>
      <c r="J9" s="204" t="s">
        <v>43</v>
      </c>
    </row>
    <row r="10" spans="1:10" x14ac:dyDescent="0.25">
      <c r="A10" s="111">
        <v>44806</v>
      </c>
      <c r="B10" s="203" t="s">
        <v>63</v>
      </c>
      <c r="C10" s="113">
        <v>0</v>
      </c>
      <c r="D10" s="194">
        <v>6264</v>
      </c>
      <c r="E10" s="112">
        <f t="shared" si="0"/>
        <v>940830.96</v>
      </c>
      <c r="F10" s="114">
        <v>150</v>
      </c>
      <c r="G10" s="115">
        <v>44806</v>
      </c>
      <c r="H10" s="116">
        <v>2085</v>
      </c>
      <c r="I10" s="116" t="s">
        <v>185</v>
      </c>
      <c r="J10" s="204" t="s">
        <v>43</v>
      </c>
    </row>
    <row r="11" spans="1:10" x14ac:dyDescent="0.25">
      <c r="A11" s="111">
        <v>44806</v>
      </c>
      <c r="B11" s="213" t="s">
        <v>147</v>
      </c>
      <c r="C11" s="113">
        <v>0</v>
      </c>
      <c r="D11" s="194">
        <v>5568</v>
      </c>
      <c r="E11" s="100">
        <f t="shared" si="0"/>
        <v>946398.96</v>
      </c>
      <c r="F11" s="114">
        <v>321</v>
      </c>
      <c r="G11" s="115">
        <v>44806</v>
      </c>
      <c r="H11" s="116" t="s">
        <v>159</v>
      </c>
      <c r="I11" s="116" t="s">
        <v>186</v>
      </c>
      <c r="J11" s="214" t="s">
        <v>149</v>
      </c>
    </row>
    <row r="12" spans="1:10" x14ac:dyDescent="0.25">
      <c r="A12" s="111">
        <v>44806</v>
      </c>
      <c r="B12" s="102" t="s">
        <v>287</v>
      </c>
      <c r="C12" s="113">
        <v>24111.119999999999</v>
      </c>
      <c r="D12" s="113">
        <v>0</v>
      </c>
      <c r="E12" s="112">
        <f t="shared" si="0"/>
        <v>922287.84</v>
      </c>
      <c r="F12" s="114"/>
      <c r="G12" s="115"/>
      <c r="H12" s="116"/>
      <c r="I12" s="116"/>
      <c r="J12" s="163"/>
    </row>
    <row r="13" spans="1:10" x14ac:dyDescent="0.25">
      <c r="A13" s="111">
        <v>44806</v>
      </c>
      <c r="B13" s="102" t="s">
        <v>288</v>
      </c>
      <c r="C13" s="113">
        <v>28535.79</v>
      </c>
      <c r="D13" s="113">
        <v>0</v>
      </c>
      <c r="E13" s="100">
        <f t="shared" si="0"/>
        <v>893752.04999999993</v>
      </c>
      <c r="F13" s="114"/>
      <c r="G13" s="115"/>
      <c r="H13" s="116"/>
      <c r="I13" s="116"/>
      <c r="J13" s="163"/>
    </row>
    <row r="14" spans="1:10" x14ac:dyDescent="0.25">
      <c r="A14" s="111">
        <v>44806</v>
      </c>
      <c r="B14" s="102" t="s">
        <v>289</v>
      </c>
      <c r="C14" s="113">
        <v>660</v>
      </c>
      <c r="D14" s="113">
        <v>0</v>
      </c>
      <c r="E14" s="112">
        <f t="shared" si="0"/>
        <v>893092.04999999993</v>
      </c>
      <c r="F14" s="114"/>
      <c r="G14" s="115"/>
      <c r="H14" s="116"/>
      <c r="I14" s="116"/>
      <c r="J14" s="163"/>
    </row>
    <row r="15" spans="1:10" x14ac:dyDescent="0.25">
      <c r="A15" s="111">
        <v>44809</v>
      </c>
      <c r="B15" s="207" t="s">
        <v>146</v>
      </c>
      <c r="C15" s="113">
        <v>0</v>
      </c>
      <c r="D15" s="194">
        <v>13920</v>
      </c>
      <c r="E15" s="100">
        <f t="shared" si="0"/>
        <v>907012.04999999993</v>
      </c>
      <c r="F15" s="114">
        <v>282</v>
      </c>
      <c r="G15" s="115">
        <v>44809</v>
      </c>
      <c r="H15" s="116">
        <v>2062</v>
      </c>
      <c r="I15" s="116" t="s">
        <v>148</v>
      </c>
      <c r="J15" s="204" t="s">
        <v>43</v>
      </c>
    </row>
    <row r="16" spans="1:10" x14ac:dyDescent="0.25">
      <c r="A16" s="111">
        <v>44810</v>
      </c>
      <c r="B16" s="207" t="s">
        <v>144</v>
      </c>
      <c r="C16" s="113">
        <v>0</v>
      </c>
      <c r="D16" s="194">
        <v>3480</v>
      </c>
      <c r="E16" s="112">
        <f t="shared" si="0"/>
        <v>910492.04999999993</v>
      </c>
      <c r="F16" s="114">
        <v>221</v>
      </c>
      <c r="G16" s="115">
        <v>44810</v>
      </c>
      <c r="H16" s="116">
        <v>2086</v>
      </c>
      <c r="I16" s="116" t="s">
        <v>145</v>
      </c>
      <c r="J16" s="204" t="s">
        <v>43</v>
      </c>
    </row>
    <row r="17" spans="1:10" x14ac:dyDescent="0.25">
      <c r="A17" s="111">
        <v>44810</v>
      </c>
      <c r="B17" s="102" t="s">
        <v>290</v>
      </c>
      <c r="C17" s="113">
        <v>250</v>
      </c>
      <c r="D17" s="113">
        <v>0</v>
      </c>
      <c r="E17" s="100">
        <f t="shared" si="0"/>
        <v>910242.04999999993</v>
      </c>
      <c r="F17" s="114"/>
      <c r="G17" s="115"/>
      <c r="H17" s="116"/>
      <c r="I17" s="116"/>
      <c r="J17" s="163"/>
    </row>
    <row r="18" spans="1:10" x14ac:dyDescent="0.25">
      <c r="A18" s="111">
        <v>44810</v>
      </c>
      <c r="B18" s="102" t="s">
        <v>291</v>
      </c>
      <c r="C18" s="113">
        <v>60</v>
      </c>
      <c r="D18" s="113">
        <v>0</v>
      </c>
      <c r="E18" s="112">
        <f t="shared" si="0"/>
        <v>910182.04999999993</v>
      </c>
      <c r="F18" s="114"/>
      <c r="G18" s="115"/>
      <c r="H18" s="116"/>
      <c r="I18" s="116"/>
      <c r="J18" s="163"/>
    </row>
    <row r="19" spans="1:10" x14ac:dyDescent="0.25">
      <c r="A19" s="111">
        <v>44810</v>
      </c>
      <c r="B19" s="102" t="s">
        <v>292</v>
      </c>
      <c r="C19" s="113">
        <v>49.6</v>
      </c>
      <c r="D19" s="113">
        <v>0</v>
      </c>
      <c r="E19" s="100">
        <f t="shared" si="0"/>
        <v>910132.45</v>
      </c>
      <c r="F19" s="114"/>
      <c r="G19" s="115"/>
      <c r="H19" s="116"/>
      <c r="I19" s="116"/>
      <c r="J19" s="163"/>
    </row>
    <row r="20" spans="1:10" x14ac:dyDescent="0.25">
      <c r="A20" s="111">
        <v>44810</v>
      </c>
      <c r="B20" s="207" t="s">
        <v>143</v>
      </c>
      <c r="C20" s="113">
        <v>0</v>
      </c>
      <c r="D20" s="194">
        <v>17748</v>
      </c>
      <c r="E20" s="112">
        <f t="shared" si="0"/>
        <v>927880.45</v>
      </c>
      <c r="F20" s="114">
        <v>271</v>
      </c>
      <c r="G20" s="115">
        <v>44810</v>
      </c>
      <c r="H20" s="116">
        <v>2071</v>
      </c>
      <c r="I20" s="103" t="s">
        <v>187</v>
      </c>
      <c r="J20" s="204" t="s">
        <v>43</v>
      </c>
    </row>
    <row r="21" spans="1:10" x14ac:dyDescent="0.25">
      <c r="A21" s="111">
        <v>44812</v>
      </c>
      <c r="B21" s="207" t="s">
        <v>151</v>
      </c>
      <c r="C21" s="113">
        <v>0</v>
      </c>
      <c r="D21" s="194">
        <v>17400</v>
      </c>
      <c r="E21" s="100">
        <f t="shared" si="0"/>
        <v>945280.45</v>
      </c>
      <c r="F21" s="114">
        <v>255</v>
      </c>
      <c r="G21" s="115">
        <v>44812</v>
      </c>
      <c r="H21" s="116">
        <v>2063</v>
      </c>
      <c r="I21" s="116" t="s">
        <v>150</v>
      </c>
      <c r="J21" s="204" t="s">
        <v>43</v>
      </c>
    </row>
    <row r="22" spans="1:10" x14ac:dyDescent="0.25">
      <c r="A22" s="111">
        <v>44813</v>
      </c>
      <c r="B22" s="207" t="s">
        <v>63</v>
      </c>
      <c r="C22" s="113">
        <v>0</v>
      </c>
      <c r="D22" s="194">
        <v>8352</v>
      </c>
      <c r="E22" s="112">
        <f t="shared" si="0"/>
        <v>953632.45</v>
      </c>
      <c r="F22" s="114">
        <v>150</v>
      </c>
      <c r="G22" s="115">
        <v>44813</v>
      </c>
      <c r="H22" s="116">
        <v>2087</v>
      </c>
      <c r="I22" s="103" t="s">
        <v>188</v>
      </c>
      <c r="J22" s="204" t="s">
        <v>43</v>
      </c>
    </row>
    <row r="23" spans="1:10" s="117" customFormat="1" x14ac:dyDescent="0.25">
      <c r="A23" s="111">
        <v>44813</v>
      </c>
      <c r="B23" s="102" t="s">
        <v>293</v>
      </c>
      <c r="C23" s="113">
        <v>3000</v>
      </c>
      <c r="D23" s="113">
        <v>0</v>
      </c>
      <c r="E23" s="112">
        <f t="shared" si="0"/>
        <v>950632.45</v>
      </c>
      <c r="F23" s="114"/>
      <c r="G23" s="115"/>
      <c r="H23" s="116"/>
      <c r="I23" s="103"/>
      <c r="J23" s="163"/>
    </row>
    <row r="24" spans="1:10" s="117" customFormat="1" x14ac:dyDescent="0.25">
      <c r="A24" s="111">
        <v>44813</v>
      </c>
      <c r="B24" s="102" t="s">
        <v>294</v>
      </c>
      <c r="C24" s="113">
        <v>0.04</v>
      </c>
      <c r="D24" s="113">
        <v>0</v>
      </c>
      <c r="E24" s="112">
        <f t="shared" si="0"/>
        <v>950632.40999999992</v>
      </c>
      <c r="F24" s="114"/>
      <c r="G24" s="115"/>
      <c r="H24" s="116"/>
      <c r="I24" s="103"/>
      <c r="J24" s="163"/>
    </row>
    <row r="25" spans="1:10" ht="30" x14ac:dyDescent="0.25">
      <c r="A25" s="111">
        <v>44819</v>
      </c>
      <c r="B25" s="207" t="s">
        <v>152</v>
      </c>
      <c r="C25" s="113">
        <v>0</v>
      </c>
      <c r="D25" s="194">
        <v>18560</v>
      </c>
      <c r="E25" s="100">
        <f t="shared" si="0"/>
        <v>969192.40999999992</v>
      </c>
      <c r="F25" s="114">
        <v>167</v>
      </c>
      <c r="G25" s="115">
        <v>44819</v>
      </c>
      <c r="H25" s="116">
        <v>2073</v>
      </c>
      <c r="I25" s="103" t="s">
        <v>189</v>
      </c>
      <c r="J25" s="204" t="s">
        <v>43</v>
      </c>
    </row>
    <row r="26" spans="1:10" x14ac:dyDescent="0.25">
      <c r="A26" s="111">
        <v>44819</v>
      </c>
      <c r="B26" s="208" t="s">
        <v>190</v>
      </c>
      <c r="C26" s="113">
        <v>0</v>
      </c>
      <c r="D26" s="194">
        <v>6264</v>
      </c>
      <c r="E26" s="112">
        <f t="shared" si="0"/>
        <v>975456.40999999992</v>
      </c>
      <c r="F26" s="114">
        <v>303</v>
      </c>
      <c r="G26" s="115">
        <v>44821</v>
      </c>
      <c r="H26" s="116">
        <v>2088</v>
      </c>
      <c r="I26" s="116" t="s">
        <v>192</v>
      </c>
      <c r="J26" s="209" t="s">
        <v>42</v>
      </c>
    </row>
    <row r="27" spans="1:10" x14ac:dyDescent="0.25">
      <c r="A27" s="111">
        <v>44819</v>
      </c>
      <c r="B27" s="208" t="s">
        <v>191</v>
      </c>
      <c r="C27" s="113">
        <v>0</v>
      </c>
      <c r="D27" s="194">
        <v>4060</v>
      </c>
      <c r="E27" s="100">
        <f t="shared" si="0"/>
        <v>979516.40999999992</v>
      </c>
      <c r="F27" s="114">
        <v>207</v>
      </c>
      <c r="G27" s="115">
        <v>44821</v>
      </c>
      <c r="H27" s="116">
        <v>2089</v>
      </c>
      <c r="I27" s="116" t="s">
        <v>193</v>
      </c>
      <c r="J27" s="209" t="s">
        <v>42</v>
      </c>
    </row>
    <row r="28" spans="1:10" s="117" customFormat="1" x14ac:dyDescent="0.25">
      <c r="A28" s="111">
        <v>44819</v>
      </c>
      <c r="B28" s="102" t="s">
        <v>295</v>
      </c>
      <c r="C28" s="113">
        <v>437</v>
      </c>
      <c r="D28" s="113">
        <v>0</v>
      </c>
      <c r="E28" s="112">
        <f t="shared" si="0"/>
        <v>979079.40999999992</v>
      </c>
      <c r="F28" s="114"/>
      <c r="G28" s="115"/>
      <c r="H28" s="116"/>
      <c r="I28" s="103"/>
      <c r="J28" s="163"/>
    </row>
    <row r="29" spans="1:10" s="117" customFormat="1" x14ac:dyDescent="0.25">
      <c r="A29" s="111">
        <v>44819</v>
      </c>
      <c r="B29" s="102" t="s">
        <v>295</v>
      </c>
      <c r="C29" s="113">
        <v>1524</v>
      </c>
      <c r="D29" s="113">
        <v>0</v>
      </c>
      <c r="E29" s="112">
        <f t="shared" si="0"/>
        <v>977555.40999999992</v>
      </c>
      <c r="F29" s="114"/>
      <c r="G29" s="115"/>
      <c r="H29" s="116"/>
      <c r="I29" s="116"/>
      <c r="J29" s="163"/>
    </row>
    <row r="30" spans="1:10" s="117" customFormat="1" x14ac:dyDescent="0.25">
      <c r="A30" s="111">
        <v>44819</v>
      </c>
      <c r="B30" s="102" t="s">
        <v>294</v>
      </c>
      <c r="C30" s="113">
        <v>33962.400000000001</v>
      </c>
      <c r="D30" s="113">
        <v>0</v>
      </c>
      <c r="E30" s="112">
        <f t="shared" si="0"/>
        <v>943593.00999999989</v>
      </c>
      <c r="F30" s="114"/>
      <c r="G30" s="115"/>
      <c r="H30" s="116"/>
      <c r="I30" s="116"/>
      <c r="J30" s="163"/>
    </row>
    <row r="31" spans="1:10" s="117" customFormat="1" x14ac:dyDescent="0.25">
      <c r="A31" s="111">
        <v>44819</v>
      </c>
      <c r="B31" s="102" t="s">
        <v>295</v>
      </c>
      <c r="C31" s="113">
        <v>1837</v>
      </c>
      <c r="D31" s="113">
        <v>0</v>
      </c>
      <c r="E31" s="112">
        <f t="shared" si="0"/>
        <v>941756.00999999989</v>
      </c>
      <c r="F31" s="114"/>
      <c r="G31" s="115"/>
      <c r="H31" s="116"/>
      <c r="I31" s="103"/>
      <c r="J31" s="163"/>
    </row>
    <row r="32" spans="1:10" s="117" customFormat="1" x14ac:dyDescent="0.25">
      <c r="A32" s="111">
        <v>44819</v>
      </c>
      <c r="B32" s="102" t="s">
        <v>295</v>
      </c>
      <c r="C32" s="113">
        <v>2542</v>
      </c>
      <c r="D32" s="113">
        <v>0</v>
      </c>
      <c r="E32" s="112">
        <f t="shared" si="0"/>
        <v>939214.00999999989</v>
      </c>
      <c r="F32" s="114"/>
      <c r="G32" s="115"/>
      <c r="H32" s="116"/>
      <c r="I32" s="116"/>
      <c r="J32" s="163"/>
    </row>
    <row r="33" spans="1:10" s="117" customFormat="1" x14ac:dyDescent="0.25">
      <c r="A33" s="111">
        <v>44819</v>
      </c>
      <c r="B33" s="102" t="s">
        <v>296</v>
      </c>
      <c r="C33" s="113">
        <v>0.01</v>
      </c>
      <c r="D33" s="113">
        <v>0</v>
      </c>
      <c r="E33" s="112">
        <f t="shared" si="0"/>
        <v>939213.99999999988</v>
      </c>
      <c r="F33" s="114"/>
      <c r="G33" s="115"/>
      <c r="H33" s="116"/>
      <c r="I33" s="116"/>
      <c r="J33" s="163"/>
    </row>
    <row r="34" spans="1:10" s="117" customFormat="1" x14ac:dyDescent="0.25">
      <c r="A34" s="111">
        <v>44821</v>
      </c>
      <c r="B34" s="102" t="s">
        <v>294</v>
      </c>
      <c r="C34" s="113">
        <v>31324.29</v>
      </c>
      <c r="D34" s="113">
        <v>0</v>
      </c>
      <c r="E34" s="112">
        <f t="shared" si="0"/>
        <v>907889.70999999985</v>
      </c>
      <c r="F34" s="114"/>
      <c r="G34" s="115"/>
      <c r="H34" s="116"/>
      <c r="I34" s="116"/>
      <c r="J34" s="163"/>
    </row>
    <row r="35" spans="1:10" x14ac:dyDescent="0.25">
      <c r="A35" s="111">
        <v>44825</v>
      </c>
      <c r="B35" s="207" t="s">
        <v>144</v>
      </c>
      <c r="C35" s="113">
        <v>0</v>
      </c>
      <c r="D35" s="194">
        <v>3480</v>
      </c>
      <c r="E35" s="100">
        <f t="shared" si="0"/>
        <v>911369.70999999985</v>
      </c>
      <c r="F35" s="114">
        <v>221</v>
      </c>
      <c r="G35" s="115">
        <v>44825</v>
      </c>
      <c r="H35" s="116">
        <v>2110</v>
      </c>
      <c r="I35" s="116" t="s">
        <v>234</v>
      </c>
      <c r="J35" s="204" t="s">
        <v>43</v>
      </c>
    </row>
    <row r="36" spans="1:10" x14ac:dyDescent="0.25">
      <c r="A36" s="111">
        <v>44825</v>
      </c>
      <c r="B36" s="207" t="s">
        <v>231</v>
      </c>
      <c r="C36" s="113">
        <v>0</v>
      </c>
      <c r="D36" s="194">
        <v>5568</v>
      </c>
      <c r="E36" s="112">
        <f t="shared" si="0"/>
        <v>916937.70999999985</v>
      </c>
      <c r="F36" s="114">
        <v>218</v>
      </c>
      <c r="G36" s="115">
        <v>44826</v>
      </c>
      <c r="H36" s="116">
        <v>2095</v>
      </c>
      <c r="I36" s="116" t="s">
        <v>235</v>
      </c>
      <c r="J36" s="204" t="s">
        <v>43</v>
      </c>
    </row>
    <row r="37" spans="1:10" x14ac:dyDescent="0.25">
      <c r="A37" s="111">
        <v>44826</v>
      </c>
      <c r="B37" s="207" t="s">
        <v>62</v>
      </c>
      <c r="C37" s="113">
        <v>0</v>
      </c>
      <c r="D37" s="194">
        <v>27840</v>
      </c>
      <c r="E37" s="100">
        <f t="shared" si="0"/>
        <v>944777.70999999985</v>
      </c>
      <c r="F37" s="114">
        <v>101</v>
      </c>
      <c r="G37" s="115">
        <v>44826</v>
      </c>
      <c r="H37" s="116">
        <v>2111</v>
      </c>
      <c r="I37" s="116" t="s">
        <v>236</v>
      </c>
      <c r="J37" s="204" t="s">
        <v>43</v>
      </c>
    </row>
    <row r="38" spans="1:10" x14ac:dyDescent="0.25">
      <c r="A38" s="111">
        <v>44826</v>
      </c>
      <c r="B38" s="102" t="s">
        <v>297</v>
      </c>
      <c r="C38" s="113">
        <v>4350</v>
      </c>
      <c r="D38" s="113">
        <v>0</v>
      </c>
      <c r="E38" s="112">
        <f t="shared" si="0"/>
        <v>940427.70999999985</v>
      </c>
      <c r="F38" s="114"/>
      <c r="G38" s="115"/>
      <c r="H38" s="116"/>
      <c r="I38" s="116"/>
      <c r="J38" s="163"/>
    </row>
    <row r="39" spans="1:10" x14ac:dyDescent="0.25">
      <c r="A39" s="111">
        <v>44827</v>
      </c>
      <c r="B39" s="102" t="s">
        <v>295</v>
      </c>
      <c r="C39" s="113">
        <v>4000</v>
      </c>
      <c r="D39" s="113">
        <v>0</v>
      </c>
      <c r="E39" s="100">
        <f t="shared" si="0"/>
        <v>936427.70999999985</v>
      </c>
      <c r="F39" s="114"/>
      <c r="G39" s="115"/>
      <c r="H39" s="116"/>
      <c r="I39" s="116"/>
      <c r="J39" s="163"/>
    </row>
    <row r="40" spans="1:10" x14ac:dyDescent="0.25">
      <c r="A40" s="111">
        <v>44827</v>
      </c>
      <c r="B40" s="102" t="s">
        <v>298</v>
      </c>
      <c r="C40" s="113">
        <v>2000</v>
      </c>
      <c r="D40" s="113">
        <v>0</v>
      </c>
      <c r="E40" s="112">
        <f t="shared" si="0"/>
        <v>934427.70999999985</v>
      </c>
      <c r="F40" s="114"/>
      <c r="G40" s="115"/>
      <c r="H40" s="116"/>
      <c r="I40" s="116"/>
      <c r="J40" s="163"/>
    </row>
    <row r="41" spans="1:10" x14ac:dyDescent="0.25">
      <c r="A41" s="111">
        <v>44829</v>
      </c>
      <c r="B41" s="102" t="s">
        <v>299</v>
      </c>
      <c r="C41" s="113">
        <v>1500</v>
      </c>
      <c r="D41" s="113">
        <v>0</v>
      </c>
      <c r="E41" s="100">
        <f t="shared" si="0"/>
        <v>932927.70999999985</v>
      </c>
      <c r="F41" s="114"/>
      <c r="G41" s="115"/>
      <c r="H41" s="116"/>
      <c r="I41" s="116"/>
      <c r="J41" s="163"/>
    </row>
    <row r="42" spans="1:10" x14ac:dyDescent="0.25">
      <c r="A42" s="111">
        <v>44830</v>
      </c>
      <c r="B42" s="208" t="s">
        <v>230</v>
      </c>
      <c r="C42" s="113">
        <v>0</v>
      </c>
      <c r="D42" s="194">
        <v>5220</v>
      </c>
      <c r="E42" s="112">
        <f t="shared" si="0"/>
        <v>938147.70999999985</v>
      </c>
      <c r="F42" s="114">
        <v>223</v>
      </c>
      <c r="G42" s="115">
        <v>44830</v>
      </c>
      <c r="H42" s="116">
        <v>2112</v>
      </c>
      <c r="I42" s="116" t="s">
        <v>237</v>
      </c>
      <c r="J42" s="209" t="s">
        <v>42</v>
      </c>
    </row>
    <row r="43" spans="1:10" x14ac:dyDescent="0.25">
      <c r="A43" s="111">
        <v>44831</v>
      </c>
      <c r="B43" s="102" t="s">
        <v>297</v>
      </c>
      <c r="C43" s="113">
        <v>2560</v>
      </c>
      <c r="D43" s="113">
        <v>0</v>
      </c>
      <c r="E43" s="100">
        <f t="shared" si="0"/>
        <v>935587.70999999985</v>
      </c>
      <c r="F43" s="114"/>
      <c r="G43" s="115"/>
      <c r="H43" s="116"/>
      <c r="I43" s="116"/>
      <c r="J43" s="163"/>
    </row>
    <row r="44" spans="1:10" x14ac:dyDescent="0.25">
      <c r="A44" s="111">
        <v>44833</v>
      </c>
      <c r="B44" s="207" t="s">
        <v>302</v>
      </c>
      <c r="C44" s="113">
        <v>0</v>
      </c>
      <c r="D44" s="194">
        <v>3596</v>
      </c>
      <c r="E44" s="112">
        <f t="shared" si="0"/>
        <v>939183.70999999985</v>
      </c>
      <c r="F44" s="114">
        <v>3</v>
      </c>
      <c r="G44" s="115">
        <v>44833</v>
      </c>
      <c r="H44" s="116">
        <v>2117</v>
      </c>
      <c r="I44" s="116" t="s">
        <v>301</v>
      </c>
      <c r="J44" s="204" t="s">
        <v>43</v>
      </c>
    </row>
    <row r="45" spans="1:10" x14ac:dyDescent="0.25">
      <c r="A45" s="111">
        <v>44834</v>
      </c>
      <c r="B45" s="102" t="s">
        <v>295</v>
      </c>
      <c r="C45" s="113">
        <v>437</v>
      </c>
      <c r="D45" s="113">
        <v>0</v>
      </c>
      <c r="E45" s="100">
        <f t="shared" si="0"/>
        <v>938746.70999999985</v>
      </c>
      <c r="F45" s="114"/>
      <c r="G45" s="115"/>
      <c r="H45" s="116"/>
      <c r="I45" s="116"/>
      <c r="J45" s="163"/>
    </row>
    <row r="46" spans="1:10" x14ac:dyDescent="0.25">
      <c r="A46" s="111">
        <v>44834</v>
      </c>
      <c r="B46" s="102" t="s">
        <v>295</v>
      </c>
      <c r="C46" s="113">
        <v>1524</v>
      </c>
      <c r="D46" s="113">
        <v>0</v>
      </c>
      <c r="E46" s="112">
        <f t="shared" si="0"/>
        <v>937222.70999999985</v>
      </c>
      <c r="F46" s="114"/>
      <c r="G46" s="115"/>
      <c r="H46" s="116"/>
      <c r="I46" s="116"/>
      <c r="J46" s="163"/>
    </row>
    <row r="47" spans="1:10" s="117" customFormat="1" x14ac:dyDescent="0.25">
      <c r="A47" s="111">
        <v>44834</v>
      </c>
      <c r="B47" s="102" t="s">
        <v>295</v>
      </c>
      <c r="C47" s="113">
        <v>1837</v>
      </c>
      <c r="D47" s="113">
        <v>0</v>
      </c>
      <c r="E47" s="100">
        <f t="shared" si="0"/>
        <v>935385.70999999985</v>
      </c>
      <c r="F47" s="114"/>
      <c r="G47" s="115"/>
      <c r="H47" s="116"/>
      <c r="I47" s="116"/>
      <c r="J47" s="163"/>
    </row>
    <row r="48" spans="1:10" s="117" customFormat="1" x14ac:dyDescent="0.25">
      <c r="A48" s="111">
        <v>44834</v>
      </c>
      <c r="B48" s="102" t="s">
        <v>295</v>
      </c>
      <c r="C48" s="113">
        <v>2124</v>
      </c>
      <c r="D48" s="113">
        <v>0</v>
      </c>
      <c r="E48" s="112">
        <f t="shared" si="0"/>
        <v>933261.70999999985</v>
      </c>
      <c r="F48" s="114"/>
      <c r="G48" s="115"/>
      <c r="H48" s="116"/>
      <c r="I48" s="116"/>
      <c r="J48" s="163"/>
    </row>
    <row r="49" spans="1:10" x14ac:dyDescent="0.25">
      <c r="A49" s="111">
        <v>44834</v>
      </c>
      <c r="B49" s="102" t="s">
        <v>300</v>
      </c>
      <c r="C49" s="113">
        <v>1012.2</v>
      </c>
      <c r="D49" s="113">
        <v>0</v>
      </c>
      <c r="E49" s="100">
        <f t="shared" si="0"/>
        <v>932249.50999999989</v>
      </c>
      <c r="F49" s="114"/>
      <c r="G49" s="115"/>
      <c r="H49" s="116"/>
      <c r="I49" s="116"/>
      <c r="J49" s="163"/>
    </row>
    <row r="50" spans="1:10" x14ac:dyDescent="0.25">
      <c r="A50" s="111">
        <v>44834</v>
      </c>
      <c r="B50" s="102" t="s">
        <v>294</v>
      </c>
      <c r="C50" s="113">
        <v>34416.6</v>
      </c>
      <c r="D50" s="113">
        <v>0</v>
      </c>
      <c r="E50" s="112">
        <f t="shared" si="0"/>
        <v>897832.90999999992</v>
      </c>
      <c r="F50" s="114"/>
      <c r="G50" s="115"/>
      <c r="H50" s="116"/>
      <c r="I50" s="103"/>
      <c r="J50" s="163"/>
    </row>
    <row r="51" spans="1:10" x14ac:dyDescent="0.25">
      <c r="A51" s="111">
        <v>44834</v>
      </c>
      <c r="B51" s="102" t="s">
        <v>294</v>
      </c>
      <c r="C51" s="113">
        <v>28775.65</v>
      </c>
      <c r="D51" s="113">
        <v>0</v>
      </c>
      <c r="E51" s="100">
        <f t="shared" si="0"/>
        <v>869057.25999999989</v>
      </c>
      <c r="F51" s="114"/>
      <c r="G51" s="115"/>
      <c r="H51" s="116"/>
      <c r="I51" s="116"/>
      <c r="J51" s="163"/>
    </row>
    <row r="52" spans="1:10" x14ac:dyDescent="0.25">
      <c r="A52" s="111"/>
      <c r="B52" s="102"/>
      <c r="C52" s="113">
        <v>0</v>
      </c>
      <c r="D52" s="113">
        <v>0</v>
      </c>
      <c r="E52" s="112">
        <f t="shared" si="0"/>
        <v>869057.25999999989</v>
      </c>
      <c r="F52" s="114"/>
      <c r="G52" s="115"/>
      <c r="H52" s="116"/>
      <c r="I52" s="116"/>
      <c r="J52" s="163"/>
    </row>
    <row r="53" spans="1:10" x14ac:dyDescent="0.25">
      <c r="A53" s="111"/>
      <c r="B53" s="102"/>
      <c r="C53" s="113">
        <v>0</v>
      </c>
      <c r="D53" s="113">
        <v>0</v>
      </c>
      <c r="E53" s="100">
        <f t="shared" si="0"/>
        <v>869057.25999999989</v>
      </c>
      <c r="F53" s="114"/>
      <c r="G53" s="115"/>
      <c r="H53" s="116"/>
      <c r="I53" s="116"/>
      <c r="J53" s="163"/>
    </row>
    <row r="54" spans="1:10" x14ac:dyDescent="0.25">
      <c r="A54" s="111"/>
      <c r="B54" s="102"/>
      <c r="C54" s="113">
        <v>0</v>
      </c>
      <c r="D54" s="113">
        <v>0</v>
      </c>
      <c r="E54" s="112">
        <f t="shared" si="0"/>
        <v>869057.25999999989</v>
      </c>
      <c r="F54" s="114"/>
      <c r="G54" s="115"/>
      <c r="H54" s="116"/>
      <c r="I54" s="116"/>
      <c r="J54" s="163"/>
    </row>
    <row r="55" spans="1:10" x14ac:dyDescent="0.25">
      <c r="A55" s="111"/>
      <c r="B55" s="102"/>
      <c r="C55" s="113">
        <v>0</v>
      </c>
      <c r="D55" s="113">
        <v>0</v>
      </c>
      <c r="E55" s="100">
        <f t="shared" si="0"/>
        <v>869057.25999999989</v>
      </c>
      <c r="F55" s="114"/>
      <c r="G55" s="115"/>
      <c r="H55" s="116"/>
      <c r="I55" s="116"/>
      <c r="J55" s="163"/>
    </row>
    <row r="56" spans="1:10" x14ac:dyDescent="0.25">
      <c r="A56" s="111"/>
      <c r="B56" s="102"/>
      <c r="C56" s="113">
        <v>0</v>
      </c>
      <c r="D56" s="113">
        <v>0</v>
      </c>
      <c r="E56" s="112">
        <f t="shared" si="0"/>
        <v>869057.25999999989</v>
      </c>
      <c r="F56" s="114"/>
      <c r="G56" s="115"/>
      <c r="H56" s="116"/>
      <c r="I56" s="103"/>
      <c r="J56" s="163"/>
    </row>
    <row r="57" spans="1:10" x14ac:dyDescent="0.25">
      <c r="A57" s="111"/>
      <c r="B57" s="102"/>
      <c r="C57" s="113">
        <v>0</v>
      </c>
      <c r="D57" s="113">
        <v>0</v>
      </c>
      <c r="E57" s="100">
        <f t="shared" si="0"/>
        <v>869057.25999999989</v>
      </c>
      <c r="F57" s="114"/>
      <c r="G57" s="115"/>
      <c r="H57" s="116"/>
      <c r="I57" s="116"/>
      <c r="J57" s="163"/>
    </row>
    <row r="58" spans="1:10" x14ac:dyDescent="0.25">
      <c r="A58" s="111"/>
      <c r="B58" s="102"/>
      <c r="C58" s="113">
        <v>0</v>
      </c>
      <c r="D58" s="113">
        <v>0</v>
      </c>
      <c r="E58" s="112">
        <f t="shared" si="0"/>
        <v>869057.25999999989</v>
      </c>
      <c r="F58" s="114"/>
      <c r="G58" s="115"/>
      <c r="H58" s="116"/>
      <c r="I58" s="116"/>
      <c r="J58" s="163"/>
    </row>
    <row r="59" spans="1:10" x14ac:dyDescent="0.25">
      <c r="A59" s="111"/>
      <c r="B59" s="102"/>
      <c r="C59" s="113">
        <v>0</v>
      </c>
      <c r="D59" s="113">
        <v>0</v>
      </c>
      <c r="E59" s="100">
        <f t="shared" si="0"/>
        <v>869057.25999999989</v>
      </c>
      <c r="F59" s="114"/>
      <c r="G59" s="115"/>
      <c r="H59" s="116"/>
      <c r="I59" s="116"/>
      <c r="J59" s="163"/>
    </row>
    <row r="60" spans="1:10" x14ac:dyDescent="0.25">
      <c r="A60" s="111"/>
      <c r="B60" s="102"/>
      <c r="C60" s="113">
        <v>0</v>
      </c>
      <c r="D60" s="113">
        <v>0</v>
      </c>
      <c r="E60" s="112">
        <f t="shared" si="0"/>
        <v>869057.25999999989</v>
      </c>
      <c r="F60" s="114"/>
      <c r="G60" s="115"/>
      <c r="H60" s="116"/>
      <c r="I60" s="103"/>
      <c r="J60" s="163"/>
    </row>
    <row r="61" spans="1:10" x14ac:dyDescent="0.25">
      <c r="A61" s="111"/>
      <c r="B61" s="102"/>
      <c r="C61" s="113">
        <v>0</v>
      </c>
      <c r="D61" s="113">
        <v>0</v>
      </c>
      <c r="E61" s="100">
        <f t="shared" si="0"/>
        <v>869057.25999999989</v>
      </c>
      <c r="F61" s="114"/>
      <c r="G61" s="115"/>
      <c r="H61" s="116"/>
      <c r="I61" s="103"/>
      <c r="J61" s="163"/>
    </row>
    <row r="62" spans="1:10" x14ac:dyDescent="0.25">
      <c r="A62" s="111"/>
      <c r="B62" s="102"/>
      <c r="C62" s="113">
        <v>0</v>
      </c>
      <c r="D62" s="113">
        <v>0</v>
      </c>
      <c r="E62" s="112">
        <f t="shared" si="0"/>
        <v>869057.25999999989</v>
      </c>
      <c r="F62" s="114"/>
      <c r="G62" s="115"/>
      <c r="H62" s="116"/>
      <c r="I62" s="103"/>
      <c r="J62" s="163"/>
    </row>
    <row r="63" spans="1:10" x14ac:dyDescent="0.25">
      <c r="A63" s="111"/>
      <c r="B63" s="102"/>
      <c r="C63" s="113">
        <v>0</v>
      </c>
      <c r="D63" s="113">
        <v>0</v>
      </c>
      <c r="E63" s="100">
        <f t="shared" si="0"/>
        <v>869057.25999999989</v>
      </c>
      <c r="F63" s="114"/>
      <c r="G63" s="115"/>
      <c r="H63" s="116"/>
      <c r="I63" s="103"/>
      <c r="J63" s="163"/>
    </row>
    <row r="64" spans="1:10" x14ac:dyDescent="0.25">
      <c r="A64" s="111"/>
      <c r="B64" s="102"/>
      <c r="C64" s="113">
        <v>0</v>
      </c>
      <c r="D64" s="113">
        <v>0</v>
      </c>
      <c r="E64" s="112">
        <f t="shared" si="0"/>
        <v>869057.25999999989</v>
      </c>
      <c r="F64" s="114"/>
      <c r="G64" s="115"/>
      <c r="H64" s="116"/>
      <c r="I64" s="103"/>
      <c r="J64" s="163"/>
    </row>
    <row r="65" spans="1:10" x14ac:dyDescent="0.25">
      <c r="A65" s="111"/>
      <c r="B65" s="102"/>
      <c r="C65" s="113">
        <v>0</v>
      </c>
      <c r="D65" s="194">
        <v>0</v>
      </c>
      <c r="E65" s="100">
        <f t="shared" si="0"/>
        <v>869057.25999999989</v>
      </c>
      <c r="F65" s="114"/>
      <c r="G65" s="115"/>
      <c r="H65" s="116"/>
      <c r="I65" s="103"/>
      <c r="J65" s="163"/>
    </row>
    <row r="66" spans="1:10" x14ac:dyDescent="0.25">
      <c r="A66" s="111"/>
      <c r="B66" s="102"/>
      <c r="C66" s="113">
        <v>0</v>
      </c>
      <c r="D66" s="113">
        <v>0</v>
      </c>
      <c r="E66" s="112">
        <f t="shared" si="0"/>
        <v>869057.25999999989</v>
      </c>
      <c r="F66" s="114"/>
      <c r="G66" s="115"/>
      <c r="H66" s="116"/>
      <c r="I66" s="103"/>
      <c r="J66" s="163"/>
    </row>
    <row r="67" spans="1:10" x14ac:dyDescent="0.25">
      <c r="A67" s="111"/>
      <c r="B67" s="102"/>
      <c r="C67" s="113">
        <v>0</v>
      </c>
      <c r="D67" s="113">
        <v>0</v>
      </c>
      <c r="E67" s="100">
        <f t="shared" si="0"/>
        <v>869057.25999999989</v>
      </c>
      <c r="F67" s="114"/>
      <c r="G67" s="115"/>
      <c r="H67" s="116"/>
      <c r="I67" s="103"/>
      <c r="J67" s="163"/>
    </row>
    <row r="68" spans="1:10" x14ac:dyDescent="0.25">
      <c r="A68" s="111"/>
      <c r="B68" s="102"/>
      <c r="C68" s="113">
        <v>0</v>
      </c>
      <c r="D68" s="113">
        <v>0</v>
      </c>
      <c r="E68" s="112">
        <f t="shared" si="0"/>
        <v>869057.25999999989</v>
      </c>
      <c r="F68" s="114"/>
      <c r="G68" s="115"/>
      <c r="H68" s="116"/>
      <c r="I68" s="103"/>
      <c r="J68" s="163"/>
    </row>
    <row r="69" spans="1:10" x14ac:dyDescent="0.25">
      <c r="A69" s="111"/>
      <c r="B69" s="102"/>
      <c r="C69" s="113">
        <v>0</v>
      </c>
      <c r="D69" s="113">
        <v>0</v>
      </c>
      <c r="E69" s="100">
        <f t="shared" si="0"/>
        <v>869057.25999999989</v>
      </c>
      <c r="F69" s="114"/>
      <c r="G69" s="115"/>
      <c r="H69" s="116"/>
      <c r="I69" s="103"/>
      <c r="J69" s="163"/>
    </row>
    <row r="70" spans="1:10" x14ac:dyDescent="0.25">
      <c r="A70" s="111"/>
      <c r="B70" s="102"/>
      <c r="C70" s="113">
        <v>0</v>
      </c>
      <c r="D70" s="113">
        <v>0</v>
      </c>
      <c r="E70" s="112">
        <f t="shared" si="0"/>
        <v>869057.25999999989</v>
      </c>
      <c r="F70" s="114"/>
      <c r="G70" s="115"/>
      <c r="H70" s="116"/>
      <c r="I70" s="103"/>
      <c r="J70" s="163"/>
    </row>
    <row r="71" spans="1:10" x14ac:dyDescent="0.25">
      <c r="A71" s="111"/>
      <c r="B71" s="102"/>
      <c r="C71" s="113">
        <v>0</v>
      </c>
      <c r="D71" s="113">
        <v>0</v>
      </c>
      <c r="E71" s="100">
        <f t="shared" si="0"/>
        <v>869057.25999999989</v>
      </c>
      <c r="F71" s="114"/>
      <c r="G71" s="115"/>
      <c r="H71" s="116"/>
      <c r="I71" s="103"/>
      <c r="J71" s="163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18" si="1">E71-C72+D72</f>
        <v>869057.25999999989</v>
      </c>
      <c r="F72" s="114"/>
      <c r="G72" s="115"/>
      <c r="H72" s="116"/>
      <c r="I72" s="103"/>
      <c r="J72" s="163"/>
    </row>
    <row r="73" spans="1:10" x14ac:dyDescent="0.25">
      <c r="A73" s="111"/>
      <c r="B73" s="102"/>
      <c r="C73" s="113">
        <v>0</v>
      </c>
      <c r="D73" s="113">
        <v>0</v>
      </c>
      <c r="E73" s="100">
        <f t="shared" si="1"/>
        <v>869057.25999999989</v>
      </c>
      <c r="F73" s="114"/>
      <c r="G73" s="115"/>
      <c r="H73" s="116"/>
      <c r="I73" s="103"/>
      <c r="J73" s="163"/>
    </row>
    <row r="74" spans="1:10" x14ac:dyDescent="0.25">
      <c r="A74" s="111"/>
      <c r="B74" s="102"/>
      <c r="C74" s="113">
        <v>0</v>
      </c>
      <c r="D74" s="113">
        <v>0</v>
      </c>
      <c r="E74" s="112">
        <f t="shared" si="1"/>
        <v>869057.25999999989</v>
      </c>
      <c r="F74" s="114"/>
      <c r="G74" s="115"/>
      <c r="H74" s="116"/>
      <c r="I74" s="103"/>
      <c r="J74" s="163"/>
    </row>
    <row r="75" spans="1:10" x14ac:dyDescent="0.25">
      <c r="A75" s="111"/>
      <c r="B75" s="102"/>
      <c r="C75" s="113">
        <v>0</v>
      </c>
      <c r="D75" s="113">
        <v>0</v>
      </c>
      <c r="E75" s="100">
        <f t="shared" si="1"/>
        <v>869057.25999999989</v>
      </c>
      <c r="F75" s="114"/>
      <c r="G75" s="115"/>
      <c r="H75" s="116"/>
      <c r="I75" s="103"/>
      <c r="J75" s="163"/>
    </row>
    <row r="76" spans="1:10" x14ac:dyDescent="0.25">
      <c r="A76" s="111"/>
      <c r="B76" s="102"/>
      <c r="C76" s="113">
        <v>0</v>
      </c>
      <c r="D76" s="113">
        <v>0</v>
      </c>
      <c r="E76" s="112">
        <f t="shared" si="1"/>
        <v>869057.25999999989</v>
      </c>
      <c r="F76" s="114"/>
      <c r="G76" s="115"/>
      <c r="H76" s="116"/>
      <c r="I76" s="103"/>
      <c r="J76" s="163"/>
    </row>
    <row r="77" spans="1:10" x14ac:dyDescent="0.25">
      <c r="A77" s="111"/>
      <c r="B77" s="102"/>
      <c r="C77" s="113">
        <v>0</v>
      </c>
      <c r="D77" s="113">
        <v>0</v>
      </c>
      <c r="E77" s="100">
        <f t="shared" si="1"/>
        <v>869057.25999999989</v>
      </c>
      <c r="F77" s="114"/>
      <c r="G77" s="115"/>
      <c r="H77" s="116"/>
      <c r="I77" s="103"/>
      <c r="J77" s="163"/>
    </row>
    <row r="78" spans="1:10" x14ac:dyDescent="0.25">
      <c r="A78" s="111"/>
      <c r="B78" s="102"/>
      <c r="C78" s="113">
        <v>0</v>
      </c>
      <c r="D78" s="113">
        <v>0</v>
      </c>
      <c r="E78" s="112">
        <f t="shared" si="1"/>
        <v>869057.25999999989</v>
      </c>
      <c r="F78" s="114"/>
      <c r="G78" s="115"/>
      <c r="H78" s="116"/>
      <c r="I78" s="103"/>
      <c r="J78" s="163"/>
    </row>
    <row r="79" spans="1:10" x14ac:dyDescent="0.25">
      <c r="A79" s="111"/>
      <c r="B79" s="102"/>
      <c r="C79" s="113">
        <v>0</v>
      </c>
      <c r="D79" s="113">
        <v>0</v>
      </c>
      <c r="E79" s="100">
        <f t="shared" si="1"/>
        <v>869057.25999999989</v>
      </c>
      <c r="F79" s="114"/>
      <c r="G79" s="115"/>
      <c r="H79" s="116"/>
      <c r="I79" s="103"/>
      <c r="J79" s="163"/>
    </row>
    <row r="80" spans="1:10" x14ac:dyDescent="0.25">
      <c r="A80" s="111"/>
      <c r="B80" s="102"/>
      <c r="C80" s="113">
        <v>0</v>
      </c>
      <c r="D80" s="113">
        <v>0</v>
      </c>
      <c r="E80" s="112">
        <f t="shared" si="1"/>
        <v>869057.25999999989</v>
      </c>
      <c r="F80" s="114"/>
      <c r="G80" s="115"/>
      <c r="H80" s="116"/>
      <c r="I80" s="103"/>
      <c r="J80" s="163"/>
    </row>
    <row r="81" spans="1:10" x14ac:dyDescent="0.25">
      <c r="A81" s="111"/>
      <c r="B81" s="102"/>
      <c r="C81" s="113">
        <v>0</v>
      </c>
      <c r="D81" s="113">
        <v>0</v>
      </c>
      <c r="E81" s="100">
        <f t="shared" si="1"/>
        <v>869057.25999999989</v>
      </c>
      <c r="F81" s="114"/>
      <c r="G81" s="115"/>
      <c r="H81" s="116"/>
      <c r="I81" s="103"/>
      <c r="J81" s="163"/>
    </row>
    <row r="82" spans="1:10" x14ac:dyDescent="0.25">
      <c r="A82" s="111"/>
      <c r="B82" s="102"/>
      <c r="C82" s="113">
        <v>0</v>
      </c>
      <c r="D82" s="113">
        <v>0</v>
      </c>
      <c r="E82" s="112">
        <f t="shared" si="1"/>
        <v>869057.25999999989</v>
      </c>
      <c r="F82" s="173"/>
      <c r="G82" s="174"/>
      <c r="H82" s="175"/>
      <c r="I82" s="172"/>
      <c r="J82" s="163"/>
    </row>
    <row r="83" spans="1:10" x14ac:dyDescent="0.25">
      <c r="A83" s="111"/>
      <c r="B83" s="102"/>
      <c r="C83" s="113">
        <v>0</v>
      </c>
      <c r="D83" s="113">
        <v>0</v>
      </c>
      <c r="E83" s="100">
        <f t="shared" si="1"/>
        <v>869057.25999999989</v>
      </c>
      <c r="F83" s="173"/>
      <c r="G83" s="174"/>
      <c r="H83" s="175"/>
      <c r="I83" s="172"/>
      <c r="J83" s="163"/>
    </row>
    <row r="84" spans="1:10" x14ac:dyDescent="0.25">
      <c r="A84" s="111"/>
      <c r="B84" s="102"/>
      <c r="C84" s="113">
        <v>0</v>
      </c>
      <c r="D84" s="113">
        <v>0</v>
      </c>
      <c r="E84" s="112">
        <f t="shared" si="1"/>
        <v>869057.25999999989</v>
      </c>
      <c r="F84" s="173"/>
      <c r="G84" s="174"/>
      <c r="H84" s="175"/>
      <c r="I84" s="172"/>
      <c r="J84" s="163"/>
    </row>
    <row r="85" spans="1:10" x14ac:dyDescent="0.25">
      <c r="A85" s="111"/>
      <c r="B85" s="102"/>
      <c r="C85" s="113">
        <v>0</v>
      </c>
      <c r="D85" s="113">
        <v>0</v>
      </c>
      <c r="E85" s="100">
        <f t="shared" si="1"/>
        <v>869057.25999999989</v>
      </c>
      <c r="F85" s="173"/>
      <c r="G85" s="174"/>
      <c r="H85" s="175"/>
      <c r="I85" s="172"/>
      <c r="J85" s="163"/>
    </row>
    <row r="86" spans="1:10" x14ac:dyDescent="0.25">
      <c r="A86" s="111"/>
      <c r="B86" s="102"/>
      <c r="C86" s="113">
        <v>0</v>
      </c>
      <c r="D86" s="113">
        <v>0</v>
      </c>
      <c r="E86" s="112">
        <f t="shared" si="1"/>
        <v>869057.25999999989</v>
      </c>
      <c r="F86" s="173"/>
      <c r="G86" s="174"/>
      <c r="H86" s="175"/>
      <c r="I86" s="172"/>
      <c r="J86" s="163"/>
    </row>
    <row r="87" spans="1:10" x14ac:dyDescent="0.25">
      <c r="A87" s="111"/>
      <c r="B87" s="102"/>
      <c r="C87" s="113">
        <v>0</v>
      </c>
      <c r="D87" s="113">
        <v>0</v>
      </c>
      <c r="E87" s="100">
        <f t="shared" si="1"/>
        <v>869057.25999999989</v>
      </c>
      <c r="F87" s="173"/>
      <c r="G87" s="174"/>
      <c r="H87" s="175"/>
      <c r="I87" s="172"/>
      <c r="J87" s="163"/>
    </row>
    <row r="88" spans="1:10" x14ac:dyDescent="0.25">
      <c r="A88" s="111"/>
      <c r="B88" s="102"/>
      <c r="C88" s="113">
        <v>0</v>
      </c>
      <c r="D88" s="113">
        <v>0</v>
      </c>
      <c r="E88" s="112">
        <f t="shared" si="1"/>
        <v>869057.25999999989</v>
      </c>
      <c r="F88" s="173"/>
      <c r="G88" s="174"/>
      <c r="H88" s="175"/>
      <c r="I88" s="172"/>
      <c r="J88" s="163"/>
    </row>
    <row r="89" spans="1:10" x14ac:dyDescent="0.25">
      <c r="A89" s="111"/>
      <c r="B89" s="102"/>
      <c r="C89" s="113">
        <v>0</v>
      </c>
      <c r="D89" s="113">
        <v>0</v>
      </c>
      <c r="E89" s="100">
        <f t="shared" si="1"/>
        <v>869057.25999999989</v>
      </c>
      <c r="F89" s="173"/>
      <c r="G89" s="174"/>
      <c r="H89" s="175"/>
      <c r="I89" s="172"/>
      <c r="J89" s="163"/>
    </row>
    <row r="90" spans="1:10" x14ac:dyDescent="0.25">
      <c r="A90" s="111"/>
      <c r="B90" s="102"/>
      <c r="C90" s="113">
        <v>0</v>
      </c>
      <c r="D90" s="113">
        <v>0</v>
      </c>
      <c r="E90" s="112">
        <f t="shared" si="1"/>
        <v>869057.25999999989</v>
      </c>
      <c r="F90" s="173"/>
      <c r="G90" s="174"/>
      <c r="H90" s="175"/>
      <c r="I90" s="172"/>
      <c r="J90" s="163"/>
    </row>
    <row r="91" spans="1:10" x14ac:dyDescent="0.25">
      <c r="A91" s="111"/>
      <c r="B91" s="102"/>
      <c r="C91" s="113">
        <v>0</v>
      </c>
      <c r="D91" s="113">
        <v>0</v>
      </c>
      <c r="E91" s="100">
        <f t="shared" si="1"/>
        <v>869057.25999999989</v>
      </c>
      <c r="F91" s="173"/>
      <c r="G91" s="174"/>
      <c r="H91" s="175"/>
      <c r="I91" s="172"/>
      <c r="J91" s="163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1"/>
        <v>869057.25999999989</v>
      </c>
      <c r="F92" s="173"/>
      <c r="G92" s="174"/>
      <c r="H92" s="175"/>
      <c r="I92" s="172"/>
      <c r="J92" s="163"/>
    </row>
    <row r="93" spans="1:10" x14ac:dyDescent="0.25">
      <c r="A93" s="111"/>
      <c r="B93" s="102"/>
      <c r="C93" s="113">
        <v>0</v>
      </c>
      <c r="D93" s="113">
        <v>0</v>
      </c>
      <c r="E93" s="100">
        <f t="shared" si="1"/>
        <v>869057.25999999989</v>
      </c>
      <c r="F93" s="173"/>
      <c r="G93" s="174"/>
      <c r="H93" s="175"/>
      <c r="I93" s="172"/>
      <c r="J93" s="163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1"/>
        <v>869057.25999999989</v>
      </c>
      <c r="F94" s="173"/>
      <c r="G94" s="174"/>
      <c r="H94" s="175"/>
      <c r="I94" s="172"/>
      <c r="J94" s="163"/>
    </row>
    <row r="95" spans="1:10" x14ac:dyDescent="0.25">
      <c r="A95" s="111"/>
      <c r="B95" s="102"/>
      <c r="C95" s="113">
        <v>0</v>
      </c>
      <c r="D95" s="113">
        <v>0</v>
      </c>
      <c r="E95" s="100">
        <f t="shared" si="1"/>
        <v>869057.25999999989</v>
      </c>
      <c r="F95" s="173"/>
      <c r="G95" s="174"/>
      <c r="H95" s="175"/>
      <c r="I95" s="172"/>
      <c r="J95" s="163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1"/>
        <v>869057.25999999989</v>
      </c>
      <c r="F96" s="173"/>
      <c r="G96" s="174"/>
      <c r="H96" s="175"/>
      <c r="I96" s="172"/>
      <c r="J96" s="163"/>
    </row>
    <row r="97" spans="1:10" x14ac:dyDescent="0.25">
      <c r="A97" s="111"/>
      <c r="B97" s="102"/>
      <c r="C97" s="113">
        <v>0</v>
      </c>
      <c r="D97" s="113">
        <v>0</v>
      </c>
      <c r="E97" s="100">
        <f t="shared" si="1"/>
        <v>869057.25999999989</v>
      </c>
      <c r="F97" s="173"/>
      <c r="G97" s="174"/>
      <c r="H97" s="175"/>
      <c r="I97" s="172"/>
      <c r="J97" s="163"/>
    </row>
    <row r="98" spans="1:10" x14ac:dyDescent="0.25">
      <c r="A98" s="111"/>
      <c r="B98" s="102"/>
      <c r="C98" s="113">
        <v>0</v>
      </c>
      <c r="D98" s="113">
        <v>0</v>
      </c>
      <c r="E98" s="112">
        <f t="shared" si="1"/>
        <v>869057.25999999989</v>
      </c>
      <c r="F98" s="173"/>
      <c r="G98" s="174"/>
      <c r="H98" s="175"/>
      <c r="I98" s="172"/>
      <c r="J98" s="163"/>
    </row>
    <row r="99" spans="1:10" x14ac:dyDescent="0.25">
      <c r="A99" s="111"/>
      <c r="B99" s="102"/>
      <c r="C99" s="113">
        <v>0</v>
      </c>
      <c r="D99" s="113">
        <v>0</v>
      </c>
      <c r="E99" s="100">
        <f t="shared" si="1"/>
        <v>869057.25999999989</v>
      </c>
      <c r="F99" s="173"/>
      <c r="G99" s="174"/>
      <c r="H99" s="175"/>
      <c r="I99" s="172"/>
      <c r="J99" s="163"/>
    </row>
    <row r="100" spans="1:10" x14ac:dyDescent="0.25">
      <c r="A100" s="111"/>
      <c r="B100" s="102"/>
      <c r="C100" s="113">
        <v>0</v>
      </c>
      <c r="D100" s="113">
        <v>0</v>
      </c>
      <c r="E100" s="112">
        <f t="shared" si="1"/>
        <v>869057.25999999989</v>
      </c>
      <c r="F100" s="173"/>
      <c r="G100" s="174"/>
      <c r="H100" s="175"/>
      <c r="I100" s="172"/>
      <c r="J100" s="163"/>
    </row>
    <row r="101" spans="1:10" x14ac:dyDescent="0.25">
      <c r="A101" s="111"/>
      <c r="B101" s="102"/>
      <c r="C101" s="113">
        <v>0</v>
      </c>
      <c r="D101" s="113">
        <v>0</v>
      </c>
      <c r="E101" s="100">
        <f t="shared" si="1"/>
        <v>869057.25999999989</v>
      </c>
      <c r="F101" s="173"/>
      <c r="G101" s="174"/>
      <c r="H101" s="175"/>
      <c r="I101" s="172"/>
      <c r="J101" s="163"/>
    </row>
    <row r="102" spans="1:10" x14ac:dyDescent="0.25">
      <c r="A102" s="111"/>
      <c r="B102" s="102"/>
      <c r="C102" s="113">
        <v>0</v>
      </c>
      <c r="D102" s="113">
        <v>0</v>
      </c>
      <c r="E102" s="112">
        <f t="shared" si="1"/>
        <v>869057.25999999989</v>
      </c>
      <c r="F102" s="173"/>
      <c r="G102" s="174"/>
      <c r="H102" s="175"/>
      <c r="I102" s="172"/>
      <c r="J102" s="163"/>
    </row>
    <row r="103" spans="1:10" x14ac:dyDescent="0.25">
      <c r="A103" s="111"/>
      <c r="B103" s="102"/>
      <c r="C103" s="113">
        <v>0</v>
      </c>
      <c r="D103" s="113">
        <v>0</v>
      </c>
      <c r="E103" s="100">
        <f t="shared" si="1"/>
        <v>869057.25999999989</v>
      </c>
      <c r="F103" s="173"/>
      <c r="G103" s="174"/>
      <c r="H103" s="175"/>
      <c r="I103" s="172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869057.25999999989</v>
      </c>
      <c r="F104" s="173"/>
      <c r="G104" s="174"/>
      <c r="H104" s="175"/>
      <c r="I104" s="172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00">
        <f t="shared" si="1"/>
        <v>869057.25999999989</v>
      </c>
      <c r="F105" s="173"/>
      <c r="G105" s="174"/>
      <c r="H105" s="175"/>
      <c r="I105" s="172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869057.25999999989</v>
      </c>
      <c r="F106" s="173"/>
      <c r="G106" s="174"/>
      <c r="H106" s="175"/>
      <c r="I106" s="172"/>
      <c r="J106" s="163"/>
    </row>
    <row r="107" spans="1:10" x14ac:dyDescent="0.25">
      <c r="A107" s="111"/>
      <c r="B107" s="102"/>
      <c r="C107" s="113">
        <v>0</v>
      </c>
      <c r="D107" s="113">
        <v>0</v>
      </c>
      <c r="E107" s="100">
        <f t="shared" si="1"/>
        <v>869057.25999999989</v>
      </c>
      <c r="F107" s="173"/>
      <c r="G107" s="174"/>
      <c r="H107" s="175"/>
      <c r="I107" s="172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869057.25999999989</v>
      </c>
      <c r="F108" s="173"/>
      <c r="G108" s="174"/>
      <c r="H108" s="175"/>
      <c r="I108" s="172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00">
        <f t="shared" si="1"/>
        <v>869057.25999999989</v>
      </c>
      <c r="F109" s="173"/>
      <c r="G109" s="174"/>
      <c r="H109" s="175"/>
      <c r="I109" s="172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869057.25999999989</v>
      </c>
      <c r="F110" s="173"/>
      <c r="G110" s="174"/>
      <c r="H110" s="175"/>
      <c r="I110" s="172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00">
        <f t="shared" si="1"/>
        <v>869057.25999999989</v>
      </c>
      <c r="F111" s="173"/>
      <c r="G111" s="174"/>
      <c r="H111" s="175"/>
      <c r="I111" s="172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869057.25999999989</v>
      </c>
      <c r="F112" s="173"/>
      <c r="G112" s="174"/>
      <c r="H112" s="175"/>
      <c r="I112" s="172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00">
        <f t="shared" si="1"/>
        <v>869057.25999999989</v>
      </c>
      <c r="F113" s="173"/>
      <c r="G113" s="174"/>
      <c r="H113" s="175"/>
      <c r="I113" s="172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869057.25999999989</v>
      </c>
      <c r="F114" s="173"/>
      <c r="G114" s="174"/>
      <c r="H114" s="175"/>
      <c r="I114" s="172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00">
        <f t="shared" si="1"/>
        <v>869057.25999999989</v>
      </c>
      <c r="F115" s="173"/>
      <c r="G115" s="174"/>
      <c r="H115" s="175"/>
      <c r="I115" s="172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869057.25999999989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00">
        <f t="shared" si="1"/>
        <v>869057.25999999989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869057.25999999989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ref="E119:E154" si="2">E118-C119+D119</f>
        <v>869057.25999999989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00">
        <f t="shared" si="2"/>
        <v>869057.25999999989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2"/>
        <v>869057.25999999989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00">
        <f t="shared" si="2"/>
        <v>869057.25999999989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2"/>
        <v>869057.25999999989</v>
      </c>
      <c r="F123" s="173"/>
      <c r="G123" s="174"/>
      <c r="H123" s="175"/>
      <c r="I123" s="172"/>
      <c r="J123" s="163"/>
    </row>
    <row r="124" spans="1:10" s="117" customFormat="1" x14ac:dyDescent="0.25">
      <c r="A124" s="111"/>
      <c r="B124" s="102"/>
      <c r="C124" s="113">
        <v>0</v>
      </c>
      <c r="D124" s="113">
        <v>0</v>
      </c>
      <c r="E124" s="100">
        <f t="shared" si="2"/>
        <v>869057.25999999989</v>
      </c>
      <c r="F124" s="173"/>
      <c r="G124" s="174"/>
      <c r="H124" s="175"/>
      <c r="I124" s="172"/>
      <c r="J124" s="163"/>
    </row>
    <row r="125" spans="1:10" s="117" customFormat="1" x14ac:dyDescent="0.25">
      <c r="A125" s="111"/>
      <c r="B125" s="102"/>
      <c r="C125" s="113">
        <v>0</v>
      </c>
      <c r="D125" s="113">
        <v>0</v>
      </c>
      <c r="E125" s="112">
        <f t="shared" si="2"/>
        <v>869057.25999999989</v>
      </c>
      <c r="F125" s="173"/>
      <c r="G125" s="174"/>
      <c r="H125" s="175"/>
      <c r="I125" s="172"/>
      <c r="J125" s="163"/>
    </row>
    <row r="126" spans="1:10" s="117" customFormat="1" x14ac:dyDescent="0.25">
      <c r="A126" s="111"/>
      <c r="B126" s="102"/>
      <c r="C126" s="113">
        <v>0</v>
      </c>
      <c r="D126" s="113">
        <v>0</v>
      </c>
      <c r="E126" s="100">
        <f t="shared" si="2"/>
        <v>869057.25999999989</v>
      </c>
      <c r="F126" s="173"/>
      <c r="G126" s="174"/>
      <c r="H126" s="175"/>
      <c r="I126" s="172"/>
      <c r="J126" s="163"/>
    </row>
    <row r="127" spans="1:10" s="117" customFormat="1" x14ac:dyDescent="0.25">
      <c r="A127" s="111"/>
      <c r="B127" s="102"/>
      <c r="C127" s="113">
        <v>0</v>
      </c>
      <c r="D127" s="113">
        <v>0</v>
      </c>
      <c r="E127" s="112">
        <f t="shared" si="2"/>
        <v>869057.25999999989</v>
      </c>
      <c r="F127" s="173"/>
      <c r="G127" s="174"/>
      <c r="H127" s="175"/>
      <c r="I127" s="172"/>
      <c r="J127" s="163"/>
    </row>
    <row r="128" spans="1:10" s="117" customFormat="1" x14ac:dyDescent="0.25">
      <c r="A128" s="111"/>
      <c r="B128" s="102"/>
      <c r="C128" s="113">
        <v>0</v>
      </c>
      <c r="D128" s="113">
        <v>0</v>
      </c>
      <c r="E128" s="100">
        <f t="shared" si="2"/>
        <v>869057.25999999989</v>
      </c>
      <c r="F128" s="173"/>
      <c r="G128" s="174"/>
      <c r="H128" s="175"/>
      <c r="I128" s="172"/>
      <c r="J128" s="163"/>
    </row>
    <row r="129" spans="1:10" s="117" customFormat="1" x14ac:dyDescent="0.25">
      <c r="A129" s="111"/>
      <c r="B129" s="102"/>
      <c r="C129" s="113">
        <v>0</v>
      </c>
      <c r="D129" s="113">
        <v>0</v>
      </c>
      <c r="E129" s="112">
        <f t="shared" si="2"/>
        <v>869057.25999999989</v>
      </c>
      <c r="F129" s="173"/>
      <c r="G129" s="174"/>
      <c r="H129" s="175"/>
      <c r="I129" s="172"/>
      <c r="J129" s="163"/>
    </row>
    <row r="130" spans="1:10" s="117" customFormat="1" x14ac:dyDescent="0.25">
      <c r="A130" s="111"/>
      <c r="B130" s="102"/>
      <c r="C130" s="113">
        <v>0</v>
      </c>
      <c r="D130" s="113">
        <v>0</v>
      </c>
      <c r="E130" s="100">
        <f t="shared" si="2"/>
        <v>869057.25999999989</v>
      </c>
      <c r="F130" s="173"/>
      <c r="G130" s="174"/>
      <c r="H130" s="175"/>
      <c r="I130" s="172"/>
      <c r="J130" s="163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2"/>
        <v>869057.25999999989</v>
      </c>
      <c r="F131" s="173"/>
      <c r="G131" s="174"/>
      <c r="H131" s="175"/>
      <c r="I131" s="172"/>
      <c r="J131" s="163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00">
        <f t="shared" si="2"/>
        <v>869057.25999999989</v>
      </c>
      <c r="F132" s="173"/>
      <c r="G132" s="174"/>
      <c r="H132" s="175"/>
      <c r="I132" s="172"/>
      <c r="J132" s="163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2"/>
        <v>869057.25999999989</v>
      </c>
      <c r="F133" s="173"/>
      <c r="G133" s="174"/>
      <c r="H133" s="175"/>
      <c r="I133" s="172"/>
      <c r="J133" s="163"/>
    </row>
    <row r="134" spans="1:10" s="117" customFormat="1" x14ac:dyDescent="0.25">
      <c r="A134" s="111"/>
      <c r="B134" s="197"/>
      <c r="C134" s="113">
        <v>0</v>
      </c>
      <c r="D134" s="113">
        <v>0</v>
      </c>
      <c r="E134" s="100">
        <f t="shared" si="2"/>
        <v>869057.25999999989</v>
      </c>
      <c r="F134" s="173"/>
      <c r="G134" s="174"/>
      <c r="H134" s="175"/>
      <c r="I134" s="172"/>
      <c r="J134" s="163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si="2"/>
        <v>869057.25999999989</v>
      </c>
      <c r="F135" s="173"/>
      <c r="G135" s="174"/>
      <c r="H135" s="175"/>
      <c r="I135" s="172"/>
      <c r="J135" s="163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00">
        <f t="shared" si="2"/>
        <v>869057.25999999989</v>
      </c>
      <c r="F136" s="173"/>
      <c r="G136" s="174"/>
      <c r="H136" s="175"/>
      <c r="I136" s="172"/>
      <c r="J136" s="163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869057.25999999989</v>
      </c>
      <c r="F137" s="173"/>
      <c r="G137" s="174"/>
      <c r="H137" s="175"/>
      <c r="I137" s="172"/>
      <c r="J137" s="163"/>
    </row>
    <row r="138" spans="1:10" s="117" customFormat="1" x14ac:dyDescent="0.25">
      <c r="A138" s="111"/>
      <c r="B138" s="102"/>
      <c r="C138" s="113">
        <v>0</v>
      </c>
      <c r="D138" s="113">
        <v>0</v>
      </c>
      <c r="E138" s="100">
        <f t="shared" si="2"/>
        <v>869057.25999999989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869057.25999999989</v>
      </c>
      <c r="F139" s="173"/>
      <c r="G139" s="174"/>
      <c r="H139" s="175"/>
      <c r="I139" s="172"/>
      <c r="J139" s="163"/>
    </row>
    <row r="140" spans="1:10" s="117" customFormat="1" x14ac:dyDescent="0.25">
      <c r="A140" s="111"/>
      <c r="B140" s="102"/>
      <c r="C140" s="113">
        <v>0</v>
      </c>
      <c r="D140" s="113">
        <v>0</v>
      </c>
      <c r="E140" s="100">
        <f t="shared" si="2"/>
        <v>869057.25999999989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869057.25999999989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00">
        <f t="shared" si="2"/>
        <v>869057.25999999989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869057.25999999989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00">
        <f t="shared" si="2"/>
        <v>869057.25999999989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869057.25999999989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00">
        <f t="shared" si="2"/>
        <v>869057.25999999989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869057.25999999989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869057.25999999989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869057.25999999989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869057.25999999989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869057.25999999989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869057.25999999989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869057.25999999989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si="2"/>
        <v>869057.25999999989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ref="E155:E218" si="3">E154-C155+D155</f>
        <v>869057.25999999989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3"/>
        <v>869057.25999999989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869057.25999999989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3"/>
        <v>869057.25999999989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869057.25999999989</v>
      </c>
      <c r="F159" s="173"/>
      <c r="G159" s="174"/>
      <c r="H159" s="175"/>
      <c r="I159" s="175"/>
      <c r="J159" s="163"/>
    </row>
    <row r="160" spans="1:10" s="117" customFormat="1" x14ac:dyDescent="0.25">
      <c r="A160" s="111"/>
      <c r="B160" s="187"/>
      <c r="C160" s="113">
        <v>0</v>
      </c>
      <c r="D160" s="113">
        <v>0</v>
      </c>
      <c r="E160" s="100">
        <f t="shared" si="3"/>
        <v>869057.25999999989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3"/>
        <v>869057.25999999989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si="3"/>
        <v>869057.25999999989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869057.25999999989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869057.25999999989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869057.25999999989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869057.25999999989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869057.25999999989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869057.25999999989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869057.25999999989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869057.25999999989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869057.25999999989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869057.25999999989</v>
      </c>
      <c r="F172" s="173"/>
      <c r="G172" s="174"/>
      <c r="H172" s="175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869057.25999999989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869057.25999999989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869057.25999999989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869057.25999999989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869057.25999999989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869057.25999999989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869057.25999999989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>
        <v>0</v>
      </c>
      <c r="E180" s="100">
        <f t="shared" si="3"/>
        <v>869057.25999999989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869057.25999999989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869057.25999999989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869057.25999999989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869057.25999999989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869057.25999999989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869057.25999999989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869057.25999999989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869057.25999999989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869057.25999999989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869057.25999999989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869057.25999999989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869057.25999999989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869057.25999999989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869057.25999999989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869057.25999999989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869057.25999999989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869057.25999999989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869057.25999999989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869057.25999999989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869057.25999999989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869057.25999999989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869057.25999999989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869057.25999999989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869057.25999999989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869057.25999999989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869057.25999999989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869057.25999999989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869057.25999999989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869057.25999999989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869057.25999999989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869057.25999999989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869057.25999999989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869057.25999999989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869057.25999999989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869057.25999999989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869057.25999999989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869057.25999999989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869057.25999999989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ref="E219:E282" si="4">E218-C219+D219</f>
        <v>869057.25999999989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869057.25999999989</v>
      </c>
      <c r="F220" s="173"/>
      <c r="G220" s="174"/>
      <c r="H220" s="175"/>
      <c r="I220" s="176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869057.25999999989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869057.25999999989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4"/>
        <v>869057.25999999989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00">
        <f t="shared" si="4"/>
        <v>869057.25999999989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869057.25999999989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si="4"/>
        <v>869057.25999999989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869057.25999999989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869057.25999999989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869057.25999999989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869057.25999999989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869057.25999999989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869057.25999999989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869057.25999999989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869057.25999999989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869057.25999999989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869057.25999999989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869057.25999999989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869057.25999999989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869057.25999999989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869057.25999999989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869057.25999999989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869057.25999999989</v>
      </c>
      <c r="F242" s="114"/>
      <c r="G242" s="115"/>
      <c r="H242" s="116"/>
      <c r="I242" s="103"/>
      <c r="J242" s="163"/>
    </row>
    <row r="243" spans="1:10" x14ac:dyDescent="0.25">
      <c r="A243" s="111"/>
      <c r="B243" s="102"/>
      <c r="C243" s="113">
        <v>0</v>
      </c>
      <c r="D243" s="113">
        <v>0</v>
      </c>
      <c r="E243" s="112">
        <f t="shared" si="4"/>
        <v>869057.25999999989</v>
      </c>
      <c r="F243" s="114"/>
      <c r="G243" s="115"/>
      <c r="H243" s="116"/>
      <c r="I243" s="103"/>
      <c r="J243" s="163"/>
    </row>
    <row r="244" spans="1:10" x14ac:dyDescent="0.25">
      <c r="A244" s="111"/>
      <c r="B244" s="102"/>
      <c r="C244" s="113">
        <v>0</v>
      </c>
      <c r="D244" s="113">
        <v>0</v>
      </c>
      <c r="E244" s="100">
        <f t="shared" si="4"/>
        <v>869057.25999999989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869057.25999999989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869057.25999999989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869057.25999999989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869057.25999999989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869057.25999999989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869057.25999999989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869057.25999999989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869057.25999999989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869057.25999999989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869057.25999999989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869057.25999999989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869057.25999999989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869057.25999999989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869057.25999999989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869057.25999999989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869057.25999999989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869057.25999999989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869057.25999999989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869057.25999999989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869057.25999999989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869057.25999999989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869057.25999999989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869057.25999999989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00">
        <f t="shared" si="4"/>
        <v>869057.25999999989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4"/>
        <v>869057.25999999989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102"/>
      <c r="C270" s="113">
        <v>0</v>
      </c>
      <c r="D270" s="113">
        <v>0</v>
      </c>
      <c r="E270" s="100">
        <f t="shared" si="4"/>
        <v>869057.25999999989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102"/>
      <c r="C271" s="113">
        <v>0</v>
      </c>
      <c r="D271" s="113">
        <v>0</v>
      </c>
      <c r="E271" s="112">
        <f t="shared" si="4"/>
        <v>869057.25999999989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00">
        <f t="shared" si="4"/>
        <v>869057.25999999989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4"/>
        <v>869057.25999999989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00">
        <f t="shared" si="4"/>
        <v>869057.25999999989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4"/>
        <v>869057.25999999989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00">
        <f t="shared" si="4"/>
        <v>869057.25999999989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4"/>
        <v>869057.25999999989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00">
        <f t="shared" si="4"/>
        <v>869057.25999999989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4"/>
        <v>869057.25999999989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00">
        <f t="shared" si="4"/>
        <v>869057.25999999989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4"/>
        <v>869057.25999999989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00">
        <f t="shared" si="4"/>
        <v>869057.25999999989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ref="E283:E346" si="5">E282-C283+D283</f>
        <v>869057.25999999989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00">
        <f t="shared" si="5"/>
        <v>869057.25999999989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5"/>
        <v>869057.25999999989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00">
        <f t="shared" si="5"/>
        <v>869057.25999999989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5"/>
        <v>869057.25999999989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869057.25999999989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869057.25999999989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si="5"/>
        <v>869057.25999999989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869057.25999999989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869057.25999999989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869057.25999999989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869057.25999999989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869057.25999999989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869057.25999999989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869057.25999999989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869057.25999999989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869057.25999999989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869057.25999999989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869057.25999999989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869057.25999999989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869057.25999999989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869057.25999999989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869057.25999999989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869057.25999999989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869057.25999999989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869057.25999999989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869057.25999999989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869057.25999999989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869057.25999999989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113">
        <v>0</v>
      </c>
      <c r="D312" s="113">
        <v>0</v>
      </c>
      <c r="E312" s="100">
        <f t="shared" si="5"/>
        <v>869057.25999999989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113">
        <v>0</v>
      </c>
      <c r="D313" s="113">
        <v>0</v>
      </c>
      <c r="E313" s="112">
        <f t="shared" si="5"/>
        <v>869057.25999999989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113">
        <v>0</v>
      </c>
      <c r="D314" s="113">
        <v>0</v>
      </c>
      <c r="E314" s="100">
        <f t="shared" si="5"/>
        <v>869057.25999999989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12">
        <f t="shared" si="5"/>
        <v>869057.25999999989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00">
        <f t="shared" si="5"/>
        <v>869057.25999999989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12">
        <f t="shared" si="5"/>
        <v>869057.25999999989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00">
        <f t="shared" si="5"/>
        <v>869057.25999999989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12">
        <f t="shared" si="5"/>
        <v>869057.25999999989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00">
        <f t="shared" si="5"/>
        <v>869057.25999999989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12">
        <f t="shared" si="5"/>
        <v>869057.25999999989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00">
        <f t="shared" si="5"/>
        <v>869057.25999999989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12">
        <f t="shared" si="5"/>
        <v>869057.25999999989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00">
        <f t="shared" si="5"/>
        <v>869057.25999999989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12">
        <f t="shared" si="5"/>
        <v>869057.25999999989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00">
        <f t="shared" si="5"/>
        <v>869057.25999999989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12">
        <f t="shared" si="5"/>
        <v>869057.25999999989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00">
        <f t="shared" si="5"/>
        <v>869057.25999999989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12">
        <f t="shared" si="5"/>
        <v>869057.25999999989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00">
        <f t="shared" si="5"/>
        <v>869057.25999999989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12">
        <f t="shared" si="5"/>
        <v>869057.25999999989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869057.25999999989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869057.25999999989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869057.25999999989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869057.25999999989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869057.25999999989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869057.25999999989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869057.25999999989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869057.25999999989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869057.25999999989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869057.25999999989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93">
        <v>0</v>
      </c>
      <c r="D342" s="113">
        <v>0</v>
      </c>
      <c r="E342" s="100">
        <f t="shared" si="5"/>
        <v>869057.25999999989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869057.25999999989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869057.25999999989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869057.25999999989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869057.25999999989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ref="E347:E410" si="6">E346-C347+D347</f>
        <v>869057.25999999989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869057.25999999989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869057.25999999989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869057.25999999989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869057.25999999989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869057.25999999989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869057.25999999989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si="6"/>
        <v>869057.25999999989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869057.25999999989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869057.25999999989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869057.25999999989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869057.25999999989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869057.25999999989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869057.25999999989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869057.25999999989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869057.25999999989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869057.25999999989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869057.25999999989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869057.25999999989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869057.25999999989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869057.25999999989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869057.25999999989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869057.25999999989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869057.25999999989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869057.25999999989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869057.25999999989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869057.25999999989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869057.25999999989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869057.25999999989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869057.25999999989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869057.25999999989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869057.25999999989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869057.25999999989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869057.25999999989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869057.25999999989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102"/>
      <c r="C382" s="113">
        <v>0</v>
      </c>
      <c r="D382" s="113">
        <v>0</v>
      </c>
      <c r="E382" s="100">
        <f t="shared" si="6"/>
        <v>869057.25999999989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869057.25999999989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869057.25999999989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869057.25999999989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869057.25999999989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869057.25999999989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869057.25999999989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869057.25999999989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869057.25999999989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869057.25999999989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869057.25999999989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869057.25999999989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869057.25999999989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869057.25999999989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869057.25999999989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869057.25999999989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00">
        <f t="shared" si="6"/>
        <v>869057.25999999989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12">
        <f t="shared" si="6"/>
        <v>869057.25999999989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00">
        <f t="shared" si="6"/>
        <v>869057.25999999989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12">
        <f t="shared" si="6"/>
        <v>869057.25999999989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00">
        <f t="shared" si="6"/>
        <v>869057.25999999989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12">
        <f t="shared" si="6"/>
        <v>869057.25999999989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00">
        <f t="shared" si="6"/>
        <v>869057.25999999989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12">
        <f t="shared" si="6"/>
        <v>869057.25999999989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00">
        <f t="shared" si="6"/>
        <v>869057.25999999989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12">
        <f t="shared" si="6"/>
        <v>869057.25999999989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00">
        <f t="shared" si="6"/>
        <v>869057.25999999989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93">
        <v>0</v>
      </c>
      <c r="D409" s="113">
        <v>0</v>
      </c>
      <c r="E409" s="112">
        <f t="shared" si="6"/>
        <v>869057.25999999989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00">
        <f t="shared" si="6"/>
        <v>869057.25999999989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12">
        <f t="shared" ref="E411:E474" si="7">E410-C411+D411</f>
        <v>869057.25999999989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00">
        <f t="shared" si="7"/>
        <v>869057.25999999989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12">
        <f t="shared" si="7"/>
        <v>869057.25999999989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00">
        <f t="shared" si="7"/>
        <v>869057.25999999989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12">
        <f t="shared" si="7"/>
        <v>869057.25999999989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00">
        <f t="shared" si="7"/>
        <v>869057.25999999989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12">
        <f t="shared" si="7"/>
        <v>869057.25999999989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si="7"/>
        <v>869057.25999999989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869057.25999999989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869057.25999999989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869057.25999999989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869057.25999999989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869057.25999999989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869057.25999999989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869057.25999999989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869057.25999999989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869057.25999999989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869057.25999999989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869057.25999999989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869057.25999999989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869057.25999999989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869057.25999999989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869057.25999999989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869057.25999999989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869057.25999999989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869057.25999999989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869057.25999999989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869057.25999999989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869057.25999999989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869057.25999999989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869057.25999999989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869057.25999999989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869057.25999999989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869057.25999999989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869057.25999999989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si="7"/>
        <v>869057.25999999989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12">
        <f t="shared" si="7"/>
        <v>869057.25999999989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7"/>
        <v>869057.25999999989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12">
        <f t="shared" si="7"/>
        <v>869057.25999999989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7"/>
        <v>869057.25999999989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12">
        <f t="shared" si="7"/>
        <v>869057.25999999989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7"/>
        <v>869057.25999999989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12">
        <f t="shared" si="7"/>
        <v>869057.25999999989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7"/>
        <v>869057.25999999989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12">
        <f t="shared" si="7"/>
        <v>869057.25999999989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7"/>
        <v>869057.25999999989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12">
        <f t="shared" si="7"/>
        <v>869057.25999999989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7"/>
        <v>869057.25999999989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12">
        <f t="shared" si="7"/>
        <v>869057.25999999989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7"/>
        <v>869057.25999999989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12">
        <f t="shared" si="7"/>
        <v>869057.25999999989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7"/>
        <v>869057.25999999989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12">
        <f t="shared" si="7"/>
        <v>869057.25999999989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7"/>
        <v>869057.25999999989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12">
        <f t="shared" si="7"/>
        <v>869057.25999999989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7"/>
        <v>869057.25999999989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7"/>
        <v>869057.25999999989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7"/>
        <v>869057.25999999989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7"/>
        <v>869057.25999999989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7"/>
        <v>869057.25999999989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7"/>
        <v>869057.25999999989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7"/>
        <v>869057.25999999989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7"/>
        <v>869057.25999999989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7"/>
        <v>869057.25999999989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ref="E475:E538" si="8">E474-C475+D475</f>
        <v>869057.25999999989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869057.25999999989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869057.25999999989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869057.25999999989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869057.25999999989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869057.25999999989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869057.25999999989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869057.25999999989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869057.25999999989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869057.25999999989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869057.25999999989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869057.25999999989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869057.25999999989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869057.25999999989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869057.25999999989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869057.25999999989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869057.25999999989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869057.25999999989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869057.25999999989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869057.25999999989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869057.25999999989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869057.25999999989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869057.25999999989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869057.25999999989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869057.25999999989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869057.25999999989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869057.25999999989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8"/>
        <v>869057.25999999989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8"/>
        <v>869057.25999999989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8"/>
        <v>869057.25999999989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8"/>
        <v>869057.25999999989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8"/>
        <v>869057.25999999989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8"/>
        <v>869057.25999999989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8"/>
        <v>869057.25999999989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8"/>
        <v>869057.25999999989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8"/>
        <v>869057.25999999989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8"/>
        <v>869057.25999999989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8"/>
        <v>869057.25999999989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8"/>
        <v>869057.25999999989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8"/>
        <v>869057.25999999989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8"/>
        <v>869057.25999999989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8"/>
        <v>869057.25999999989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8"/>
        <v>869057.25999999989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8"/>
        <v>869057.25999999989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8"/>
        <v>869057.25999999989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8"/>
        <v>869057.25999999989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8"/>
        <v>869057.25999999989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8"/>
        <v>869057.25999999989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8"/>
        <v>869057.25999999989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8"/>
        <v>869057.25999999989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8"/>
        <v>869057.25999999989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8"/>
        <v>869057.25999999989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8"/>
        <v>869057.25999999989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8"/>
        <v>869057.25999999989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8"/>
        <v>869057.25999999989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8"/>
        <v>869057.25999999989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8"/>
        <v>869057.25999999989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8"/>
        <v>869057.25999999989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8"/>
        <v>869057.25999999989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8"/>
        <v>869057.25999999989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8"/>
        <v>869057.25999999989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8"/>
        <v>869057.25999999989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8"/>
        <v>869057.25999999989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8"/>
        <v>869057.25999999989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ref="E539:E553" si="9">E538-C539+D539</f>
        <v>869057.25999999989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869057.25999999989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869057.25999999989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869057.25999999989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869057.25999999989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869057.25999999989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869057.25999999989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869057.25999999989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869057.25999999989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869057.25999999989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869057.25999999989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869057.25999999989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869057.25999999989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869057.25999999989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869057.25999999989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s="117" customFormat="1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s="117" customFormat="1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s="117" customFormat="1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s="117" customFormat="1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s="117" customFormat="1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s="117" customFormat="1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s="117" customFormat="1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s="117" customFormat="1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s="117" customFormat="1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s="117" customFormat="1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s="117" customFormat="1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s="117" customFormat="1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s="117" customFormat="1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s="117" customFormat="1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s="117" customFormat="1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s="117" customFormat="1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s="117" customFormat="1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/>
      <c r="E953" s="100">
        <v>0</v>
      </c>
      <c r="F953" s="114"/>
      <c r="G953" s="95"/>
      <c r="H953" s="96"/>
      <c r="I953" s="103"/>
      <c r="J953" s="101"/>
    </row>
    <row r="954" spans="1:10" x14ac:dyDescent="0.25">
      <c r="A954" s="111"/>
      <c r="B954" s="99"/>
      <c r="C954" s="100">
        <v>0</v>
      </c>
      <c r="D954" s="113"/>
      <c r="E954" s="100">
        <v>0</v>
      </c>
      <c r="F954" s="114"/>
      <c r="G954" s="95"/>
      <c r="H954" s="116"/>
      <c r="I954" s="103"/>
      <c r="J954" s="101"/>
    </row>
    <row r="955" spans="1:10" x14ac:dyDescent="0.25">
      <c r="A955" s="111"/>
      <c r="B955" s="99"/>
      <c r="C955" s="100">
        <v>0</v>
      </c>
      <c r="D955" s="113"/>
      <c r="E955" s="100">
        <v>0</v>
      </c>
      <c r="F955" s="114"/>
      <c r="G955" s="95"/>
      <c r="H955" s="116"/>
      <c r="I955" s="103"/>
      <c r="J955" s="118"/>
    </row>
    <row r="956" spans="1:10" x14ac:dyDescent="0.25">
      <c r="A956" s="111"/>
      <c r="B956" s="99"/>
      <c r="C956" s="100">
        <v>0</v>
      </c>
      <c r="D956" s="113"/>
      <c r="E956" s="100">
        <v>0</v>
      </c>
      <c r="F956" s="114"/>
      <c r="G956" s="95"/>
      <c r="H956" s="116"/>
      <c r="I956" s="103"/>
      <c r="J956" s="118"/>
    </row>
    <row r="957" spans="1:10" x14ac:dyDescent="0.25">
      <c r="A957" s="111"/>
      <c r="B957" s="99"/>
      <c r="C957" s="100">
        <v>0</v>
      </c>
      <c r="D957" s="113"/>
      <c r="E957" s="100">
        <v>0</v>
      </c>
      <c r="F957" s="114"/>
      <c r="G957" s="95"/>
      <c r="H957" s="116"/>
      <c r="I957" s="103"/>
      <c r="J957" s="118"/>
    </row>
    <row r="958" spans="1:10" x14ac:dyDescent="0.25">
      <c r="A958" s="111"/>
      <c r="B958" s="99"/>
      <c r="C958" s="100">
        <v>0</v>
      </c>
      <c r="D958" s="113"/>
      <c r="E958" s="100">
        <v>0</v>
      </c>
      <c r="F958" s="114"/>
      <c r="G958" s="9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9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  <row r="962" spans="1:10" x14ac:dyDescent="0.25">
      <c r="A962" s="111"/>
      <c r="B962" s="102"/>
      <c r="C962" s="112"/>
      <c r="D962" s="113"/>
      <c r="E962" s="100"/>
      <c r="F962" s="114"/>
      <c r="G962" s="115"/>
      <c r="H962" s="116"/>
      <c r="I962" s="103"/>
      <c r="J962" s="118"/>
    </row>
    <row r="963" spans="1:10" x14ac:dyDescent="0.25">
      <c r="A963" s="111"/>
      <c r="B963" s="102"/>
      <c r="C963" s="112"/>
      <c r="D963" s="113"/>
      <c r="E963" s="100"/>
      <c r="F963" s="114"/>
      <c r="G963" s="115"/>
      <c r="H963" s="116"/>
      <c r="I963" s="103"/>
      <c r="J963" s="118"/>
    </row>
    <row r="964" spans="1:10" x14ac:dyDescent="0.25">
      <c r="A964" s="111"/>
      <c r="B964" s="102"/>
      <c r="C964" s="112"/>
      <c r="D964" s="113"/>
      <c r="E964" s="100"/>
      <c r="F964" s="114"/>
      <c r="G964" s="115"/>
      <c r="H964" s="116"/>
      <c r="I964" s="103"/>
      <c r="J964" s="118"/>
    </row>
    <row r="965" spans="1:10" x14ac:dyDescent="0.25">
      <c r="A965" s="111"/>
      <c r="B965" s="102"/>
      <c r="C965" s="112"/>
      <c r="D965" s="113"/>
      <c r="E965" s="100"/>
      <c r="F965" s="114"/>
      <c r="G965" s="115"/>
      <c r="H965" s="116"/>
      <c r="I965" s="103"/>
      <c r="J965" s="118"/>
    </row>
    <row r="966" spans="1:10" x14ac:dyDescent="0.25">
      <c r="A966" s="111"/>
      <c r="B966" s="102"/>
      <c r="C966" s="112"/>
      <c r="D966" s="113"/>
      <c r="E966" s="100"/>
      <c r="F966" s="114"/>
      <c r="G966" s="115"/>
      <c r="H966" s="116"/>
      <c r="I966" s="103"/>
      <c r="J966" s="118"/>
    </row>
    <row r="967" spans="1:10" x14ac:dyDescent="0.25">
      <c r="A967" s="111"/>
      <c r="B967" s="102"/>
      <c r="C967" s="112"/>
      <c r="D967" s="113"/>
      <c r="E967" s="100"/>
      <c r="F967" s="114"/>
      <c r="G967" s="115"/>
      <c r="H967" s="116"/>
      <c r="I967" s="103"/>
      <c r="J967" s="118"/>
    </row>
    <row r="968" spans="1:10" x14ac:dyDescent="0.25">
      <c r="A968" s="111"/>
      <c r="B968" s="102"/>
      <c r="C968" s="112"/>
      <c r="D968" s="113"/>
      <c r="E968" s="100"/>
      <c r="F968" s="114"/>
      <c r="G968" s="115"/>
      <c r="H968" s="116"/>
      <c r="I968" s="103"/>
      <c r="J968" s="118"/>
    </row>
    <row r="969" spans="1:10" x14ac:dyDescent="0.25">
      <c r="A969" s="111"/>
      <c r="B969" s="102"/>
      <c r="C969" s="112"/>
      <c r="D969" s="113"/>
      <c r="E969" s="100"/>
      <c r="F969" s="114"/>
      <c r="G969" s="115"/>
      <c r="H969" s="116"/>
      <c r="I969" s="103"/>
      <c r="J969" s="118"/>
    </row>
    <row r="970" spans="1:10" x14ac:dyDescent="0.25">
      <c r="A970" s="111"/>
      <c r="B970" s="102"/>
      <c r="C970" s="112"/>
      <c r="D970" s="113"/>
      <c r="E970" s="100"/>
      <c r="F970" s="114"/>
      <c r="G970" s="115"/>
      <c r="H970" s="116"/>
      <c r="I970" s="103"/>
      <c r="J970" s="118"/>
    </row>
    <row r="971" spans="1:10" x14ac:dyDescent="0.25">
      <c r="A971" s="111"/>
      <c r="B971" s="102"/>
      <c r="C971" s="112"/>
      <c r="D971" s="113"/>
      <c r="E971" s="100"/>
      <c r="F971" s="114"/>
      <c r="G971" s="115"/>
      <c r="H971" s="116"/>
      <c r="I971" s="103"/>
      <c r="J971" s="118"/>
    </row>
    <row r="972" spans="1:10" x14ac:dyDescent="0.25">
      <c r="A972" s="111"/>
      <c r="B972" s="102"/>
      <c r="C972" s="112"/>
      <c r="D972" s="113"/>
      <c r="E972" s="100"/>
      <c r="F972" s="114"/>
      <c r="G972" s="115"/>
      <c r="H972" s="116"/>
      <c r="I972" s="103"/>
      <c r="J972" s="118"/>
    </row>
    <row r="973" spans="1:10" x14ac:dyDescent="0.25">
      <c r="A973" s="111"/>
      <c r="B973" s="102"/>
      <c r="C973" s="112"/>
      <c r="D973" s="113"/>
      <c r="E973" s="100"/>
      <c r="F973" s="114"/>
      <c r="G973" s="115"/>
      <c r="H973" s="116"/>
      <c r="I973" s="103"/>
      <c r="J973" s="118"/>
    </row>
    <row r="974" spans="1:10" x14ac:dyDescent="0.25">
      <c r="A974" s="111"/>
      <c r="B974" s="102"/>
      <c r="C974" s="112"/>
      <c r="D974" s="113"/>
      <c r="E974" s="100"/>
      <c r="F974" s="114"/>
      <c r="G974" s="115"/>
      <c r="H974" s="116"/>
      <c r="I974" s="103"/>
      <c r="J974" s="118"/>
    </row>
    <row r="975" spans="1:10" x14ac:dyDescent="0.25">
      <c r="A975" s="111"/>
      <c r="B975" s="102"/>
      <c r="C975" s="112"/>
      <c r="D975" s="113"/>
      <c r="E975" s="100"/>
      <c r="F975" s="114"/>
      <c r="G975" s="115"/>
      <c r="H975" s="116"/>
      <c r="I975" s="103"/>
      <c r="J975" s="118"/>
    </row>
    <row r="976" spans="1:10" x14ac:dyDescent="0.25">
      <c r="A976" s="111"/>
      <c r="B976" s="102"/>
      <c r="C976" s="112"/>
      <c r="D976" s="113"/>
      <c r="E976" s="100"/>
      <c r="F976" s="114"/>
      <c r="G976" s="115"/>
      <c r="H976" s="116"/>
      <c r="I976" s="103"/>
      <c r="J976" s="118"/>
    </row>
    <row r="977" spans="1:10" x14ac:dyDescent="0.25">
      <c r="A977" s="111"/>
      <c r="B977" s="102"/>
      <c r="C977" s="112"/>
      <c r="D977" s="113"/>
      <c r="E977" s="100"/>
      <c r="F977" s="114"/>
      <c r="G977" s="115"/>
      <c r="H977" s="116"/>
      <c r="I977" s="103"/>
      <c r="J977" s="118"/>
    </row>
    <row r="978" spans="1:10" x14ac:dyDescent="0.25">
      <c r="A978" s="111"/>
      <c r="B978" s="102"/>
      <c r="C978" s="112"/>
      <c r="D978" s="113"/>
      <c r="E978" s="100"/>
      <c r="F978" s="114"/>
      <c r="G978" s="115"/>
      <c r="H978" s="116"/>
      <c r="I978" s="103"/>
      <c r="J978" s="118"/>
    </row>
    <row r="979" spans="1:10" x14ac:dyDescent="0.25">
      <c r="A979" s="111"/>
      <c r="B979" s="102"/>
      <c r="C979" s="112"/>
      <c r="D979" s="113"/>
      <c r="E979" s="100"/>
      <c r="F979" s="114"/>
      <c r="G979" s="115"/>
      <c r="H979" s="116"/>
      <c r="I979" s="103"/>
      <c r="J979" s="118"/>
    </row>
    <row r="980" spans="1:10" x14ac:dyDescent="0.25">
      <c r="A980" s="111"/>
      <c r="B980" s="102"/>
      <c r="C980" s="112"/>
      <c r="D980" s="113"/>
      <c r="E980" s="100"/>
      <c r="F980" s="114"/>
      <c r="G980" s="115"/>
      <c r="H980" s="116"/>
      <c r="I980" s="103"/>
      <c r="J980" s="118"/>
    </row>
    <row r="981" spans="1:10" x14ac:dyDescent="0.25">
      <c r="A981" s="111"/>
      <c r="B981" s="102"/>
      <c r="C981" s="112"/>
      <c r="D981" s="113"/>
      <c r="E981" s="100"/>
      <c r="F981" s="114"/>
      <c r="G981" s="115"/>
      <c r="H981" s="116"/>
      <c r="I981" s="103"/>
      <c r="J981" s="118"/>
    </row>
  </sheetData>
  <autoFilter ref="J4:J77"/>
  <mergeCells count="3">
    <mergeCell ref="A1:I1"/>
    <mergeCell ref="A2:I2"/>
    <mergeCell ref="A3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37" t="s">
        <v>24</v>
      </c>
      <c r="H1" s="237"/>
      <c r="I1" s="237"/>
      <c r="J1" s="238" t="s">
        <v>23</v>
      </c>
      <c r="K1" s="238"/>
      <c r="L1" s="238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44805</v>
      </c>
      <c r="B5" s="26"/>
      <c r="C5" s="27" t="str">
        <f>SANTANDER!B5</f>
        <v>COM MEM E-PYM</v>
      </c>
      <c r="D5" s="28"/>
      <c r="E5" s="28">
        <f>SANTANDER!L5</f>
        <v>0</v>
      </c>
      <c r="F5" s="28">
        <f>SANTANDER!K5</f>
        <v>0</v>
      </c>
      <c r="G5" s="29">
        <f t="shared" ref="G5:G34" si="2">I5/1.16</f>
        <v>0</v>
      </c>
      <c r="H5" s="30">
        <f t="shared" ref="H5:H34" si="3">G5*0.16</f>
        <v>0</v>
      </c>
      <c r="I5" s="29">
        <f>SANTANDER!D5</f>
        <v>0</v>
      </c>
      <c r="J5" s="30">
        <f t="shared" si="0"/>
        <v>171.55172413793105</v>
      </c>
      <c r="K5" s="30">
        <f t="shared" si="1"/>
        <v>27.448275862068968</v>
      </c>
      <c r="L5" s="30">
        <f>SANTANDER!C5</f>
        <v>199</v>
      </c>
      <c r="M5" s="88">
        <f t="shared" ref="M5:M68" si="4">M4+I5+L5</f>
        <v>199</v>
      </c>
      <c r="N5" s="29"/>
      <c r="O5" s="31"/>
    </row>
    <row r="6" spans="1:15" x14ac:dyDescent="0.2">
      <c r="A6" s="25">
        <f>SANTANDER!A6</f>
        <v>44805</v>
      </c>
      <c r="B6" s="26"/>
      <c r="C6" s="27" t="str">
        <f>SANTANDER!B6</f>
        <v>IVA COMISION</v>
      </c>
      <c r="D6" s="28"/>
      <c r="E6" s="28">
        <f>SANTANDER!L6</f>
        <v>0</v>
      </c>
      <c r="F6" s="28">
        <f>SANTANDER!K6</f>
        <v>0</v>
      </c>
      <c r="G6" s="29">
        <f t="shared" si="2"/>
        <v>0</v>
      </c>
      <c r="H6" s="30">
        <f t="shared" si="3"/>
        <v>0</v>
      </c>
      <c r="I6" s="29">
        <f>SANTANDER!D6</f>
        <v>0</v>
      </c>
      <c r="J6" s="30">
        <f t="shared" si="0"/>
        <v>27.448275862068968</v>
      </c>
      <c r="K6" s="30">
        <f t="shared" si="1"/>
        <v>4.3917241379310346</v>
      </c>
      <c r="L6" s="30">
        <f>SANTANDER!C6</f>
        <v>31.84</v>
      </c>
      <c r="M6" s="88">
        <f t="shared" si="4"/>
        <v>230.84</v>
      </c>
      <c r="N6" s="29"/>
      <c r="O6" s="31"/>
    </row>
    <row r="7" spans="1:15" x14ac:dyDescent="0.2">
      <c r="A7" s="25">
        <f>SANTANDER!A8</f>
        <v>44812</v>
      </c>
      <c r="B7" s="26"/>
      <c r="C7" s="27" t="str">
        <f>SANTANDER!B7</f>
        <v>CGO PAG NOM AP</v>
      </c>
      <c r="D7" s="28"/>
      <c r="E7" s="28">
        <f>SANTANDER!L7</f>
        <v>0</v>
      </c>
      <c r="F7" s="28">
        <f>SANTANDER!K7</f>
        <v>0</v>
      </c>
      <c r="G7" s="29">
        <f t="shared" si="2"/>
        <v>0</v>
      </c>
      <c r="H7" s="30">
        <f t="shared" si="3"/>
        <v>0</v>
      </c>
      <c r="I7" s="29">
        <f>SANTANDER!D7</f>
        <v>0</v>
      </c>
      <c r="J7" s="30">
        <f t="shared" si="0"/>
        <v>2771.4137931034484</v>
      </c>
      <c r="K7" s="30">
        <f t="shared" si="1"/>
        <v>443.42620689655178</v>
      </c>
      <c r="L7" s="30">
        <f>SANTANDER!C7</f>
        <v>3214.84</v>
      </c>
      <c r="M7" s="88">
        <f t="shared" si="4"/>
        <v>3445.6800000000003</v>
      </c>
      <c r="N7" s="29"/>
      <c r="O7" s="31"/>
    </row>
    <row r="8" spans="1:15" x14ac:dyDescent="0.2">
      <c r="A8" s="25">
        <f>SANTANDER!A9</f>
        <v>44817</v>
      </c>
      <c r="B8" s="26"/>
      <c r="C8" s="27" t="str">
        <f>SANTANDER!B8</f>
        <v>DEP S B COBRO</v>
      </c>
      <c r="D8" s="28"/>
      <c r="E8" s="28" t="str">
        <f>SANTANDER!L8</f>
        <v>F4402</v>
      </c>
      <c r="F8" s="28">
        <f>SANTANDER!K8</f>
        <v>2066</v>
      </c>
      <c r="G8" s="29">
        <f t="shared" si="2"/>
        <v>268000</v>
      </c>
      <c r="H8" s="30">
        <f t="shared" si="3"/>
        <v>42880</v>
      </c>
      <c r="I8" s="29">
        <f>SANTANDER!D8</f>
        <v>310880</v>
      </c>
      <c r="J8" s="30">
        <f t="shared" si="0"/>
        <v>0</v>
      </c>
      <c r="K8" s="30">
        <f t="shared" si="1"/>
        <v>0</v>
      </c>
      <c r="L8" s="30">
        <f>SANTANDER!C8</f>
        <v>0</v>
      </c>
      <c r="M8" s="88">
        <f t="shared" si="4"/>
        <v>314325.68</v>
      </c>
      <c r="N8" s="29"/>
      <c r="O8" s="31"/>
    </row>
    <row r="9" spans="1:15" x14ac:dyDescent="0.2">
      <c r="A9" s="25">
        <f>SANTANDER!A10</f>
        <v>44818</v>
      </c>
      <c r="B9" s="26"/>
      <c r="C9" s="27" t="str">
        <f>SANTANDER!B9</f>
        <v>PAG DOM COMEPA</v>
      </c>
      <c r="D9" s="28"/>
      <c r="E9" s="28">
        <f>SANTANDER!L9</f>
        <v>0</v>
      </c>
      <c r="F9" s="28">
        <f>SANTANDER!K9</f>
        <v>0</v>
      </c>
      <c r="G9" s="29">
        <f t="shared" si="2"/>
        <v>0</v>
      </c>
      <c r="H9" s="30">
        <f t="shared" si="3"/>
        <v>0</v>
      </c>
      <c r="I9" s="29">
        <f>SANTANDER!D9</f>
        <v>0</v>
      </c>
      <c r="J9" s="30">
        <f t="shared" si="0"/>
        <v>958</v>
      </c>
      <c r="K9" s="30">
        <f t="shared" si="1"/>
        <v>153.28</v>
      </c>
      <c r="L9" s="30">
        <f>SANTANDER!C9</f>
        <v>1111.28</v>
      </c>
      <c r="M9" s="88">
        <f t="shared" si="4"/>
        <v>315436.96000000002</v>
      </c>
      <c r="N9" s="29"/>
      <c r="O9" s="31"/>
    </row>
    <row r="10" spans="1:15" s="162" customFormat="1" x14ac:dyDescent="0.2">
      <c r="A10" s="155">
        <f>SANTANDER!A11</f>
        <v>44819</v>
      </c>
      <c r="B10" s="156"/>
      <c r="C10" s="27" t="str">
        <f>SANTANDER!B10</f>
        <v>AB TRANSF SPEI</v>
      </c>
      <c r="D10" s="157"/>
      <c r="E10" s="28" t="str">
        <f>SANTANDER!L10</f>
        <v>F4657</v>
      </c>
      <c r="F10" s="28">
        <f>SANTANDER!K10</f>
        <v>2072</v>
      </c>
      <c r="G10" s="158">
        <f t="shared" si="2"/>
        <v>3500.0000000000005</v>
      </c>
      <c r="H10" s="159">
        <f t="shared" si="3"/>
        <v>560.00000000000011</v>
      </c>
      <c r="I10" s="29">
        <f>SANTANDER!D10</f>
        <v>4060</v>
      </c>
      <c r="J10" s="159">
        <f t="shared" ref="J10:J34" si="5">L10/1.16</f>
        <v>0</v>
      </c>
      <c r="K10" s="159">
        <f t="shared" ref="K10:K34" si="6">J10*0.16</f>
        <v>0</v>
      </c>
      <c r="L10" s="30">
        <f>SANTANDER!C10</f>
        <v>0</v>
      </c>
      <c r="M10" s="160">
        <f t="shared" si="4"/>
        <v>319496.96000000002</v>
      </c>
      <c r="N10" s="158"/>
      <c r="O10" s="161"/>
    </row>
    <row r="11" spans="1:15" s="162" customFormat="1" x14ac:dyDescent="0.2">
      <c r="A11" s="155">
        <f>SANTANDER!A12</f>
        <v>44823</v>
      </c>
      <c r="B11" s="156"/>
      <c r="C11" s="27" t="str">
        <f>SANTANDER!B11</f>
        <v>CGO PAG NOM AP</v>
      </c>
      <c r="D11" s="157"/>
      <c r="E11" s="28">
        <f>SANTANDER!L11</f>
        <v>0</v>
      </c>
      <c r="F11" s="28">
        <f>SANTANDER!K11</f>
        <v>0</v>
      </c>
      <c r="G11" s="158">
        <f t="shared" si="2"/>
        <v>0</v>
      </c>
      <c r="H11" s="159">
        <f t="shared" si="3"/>
        <v>0</v>
      </c>
      <c r="I11" s="29">
        <f>SANTANDER!D11</f>
        <v>0</v>
      </c>
      <c r="J11" s="159">
        <f t="shared" si="5"/>
        <v>6637.0689655172418</v>
      </c>
      <c r="K11" s="159">
        <f t="shared" si="6"/>
        <v>1061.9310344827586</v>
      </c>
      <c r="L11" s="30">
        <f>SANTANDER!C11</f>
        <v>7699</v>
      </c>
      <c r="M11" s="160">
        <f t="shared" si="4"/>
        <v>327195.96000000002</v>
      </c>
      <c r="N11" s="158"/>
      <c r="O11" s="161"/>
    </row>
    <row r="12" spans="1:15" s="162" customFormat="1" x14ac:dyDescent="0.2">
      <c r="A12" s="155">
        <f>SANTANDER!A13</f>
        <v>44830</v>
      </c>
      <c r="B12" s="156"/>
      <c r="C12" s="27" t="str">
        <f>SANTANDER!B12</f>
        <v>CGO PAG NOM AP</v>
      </c>
      <c r="D12" s="157"/>
      <c r="E12" s="28">
        <f>SANTANDER!L12</f>
        <v>0</v>
      </c>
      <c r="F12" s="28">
        <f>SANTANDER!K12</f>
        <v>0</v>
      </c>
      <c r="G12" s="158">
        <f t="shared" si="2"/>
        <v>0</v>
      </c>
      <c r="H12" s="159">
        <f t="shared" si="3"/>
        <v>0</v>
      </c>
      <c r="I12" s="29">
        <f>SANTANDER!D12</f>
        <v>0</v>
      </c>
      <c r="J12" s="159">
        <f t="shared" si="5"/>
        <v>2212.2413793103447</v>
      </c>
      <c r="K12" s="159">
        <f t="shared" si="6"/>
        <v>353.95862068965516</v>
      </c>
      <c r="L12" s="30">
        <f>SANTANDER!C12</f>
        <v>2566.1999999999998</v>
      </c>
      <c r="M12" s="160">
        <f t="shared" si="4"/>
        <v>329762.16000000003</v>
      </c>
      <c r="N12" s="158"/>
      <c r="O12" s="161"/>
    </row>
    <row r="13" spans="1:15" s="162" customFormat="1" x14ac:dyDescent="0.2">
      <c r="A13" s="155">
        <f>SANTANDER!A16</f>
        <v>44834</v>
      </c>
      <c r="B13" s="156"/>
      <c r="C13" s="27" t="str">
        <f>SANTANDER!B13</f>
        <v>AB TRANSF SPEI</v>
      </c>
      <c r="D13" s="157"/>
      <c r="E13" s="28" t="str">
        <f>SANTANDER!L13</f>
        <v>F4445-F4529</v>
      </c>
      <c r="F13" s="28">
        <f>SANTANDER!K13</f>
        <v>2113</v>
      </c>
      <c r="G13" s="158">
        <f t="shared" si="2"/>
        <v>22500</v>
      </c>
      <c r="H13" s="159">
        <f t="shared" si="3"/>
        <v>3600</v>
      </c>
      <c r="I13" s="29">
        <f>SANTANDER!D13</f>
        <v>26100</v>
      </c>
      <c r="J13" s="159">
        <f t="shared" si="5"/>
        <v>0</v>
      </c>
      <c r="K13" s="159">
        <f t="shared" si="6"/>
        <v>0</v>
      </c>
      <c r="L13" s="30">
        <f>SANTANDER!C13</f>
        <v>0</v>
      </c>
      <c r="M13" s="160">
        <f t="shared" si="4"/>
        <v>355862.16000000003</v>
      </c>
      <c r="N13" s="158"/>
      <c r="O13" s="161"/>
    </row>
    <row r="14" spans="1:15" s="162" customFormat="1" x14ac:dyDescent="0.2">
      <c r="A14" s="155">
        <f>SANTANDER!A17</f>
        <v>44834</v>
      </c>
      <c r="B14" s="156"/>
      <c r="C14" s="27" t="str">
        <f>SANTANDER!B16</f>
        <v>PAGO TRAN SPEI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84482.758620689667</v>
      </c>
      <c r="K14" s="159">
        <f t="shared" si="6"/>
        <v>13517.241379310348</v>
      </c>
      <c r="L14" s="30">
        <f>SANTANDER!C16</f>
        <v>98000</v>
      </c>
      <c r="M14" s="160">
        <f t="shared" si="4"/>
        <v>453862.16000000003</v>
      </c>
      <c r="N14" s="158"/>
      <c r="O14" s="161"/>
    </row>
    <row r="15" spans="1:15" s="162" customFormat="1" x14ac:dyDescent="0.2">
      <c r="A15" s="155">
        <f>SANTANDER!A18</f>
        <v>44834</v>
      </c>
      <c r="B15" s="156"/>
      <c r="C15" s="27" t="str">
        <f>SANTANDER!B17</f>
        <v>PAGO TRAN SPEI</v>
      </c>
      <c r="D15" s="157"/>
      <c r="E15" s="28">
        <f>SANTANDER!L17</f>
        <v>0</v>
      </c>
      <c r="F15" s="28">
        <f>SANTANDER!K17</f>
        <v>0</v>
      </c>
      <c r="G15" s="158">
        <f t="shared" si="2"/>
        <v>0</v>
      </c>
      <c r="H15" s="159">
        <f t="shared" si="3"/>
        <v>0</v>
      </c>
      <c r="I15" s="29">
        <f>SANTANDER!D17</f>
        <v>0</v>
      </c>
      <c r="J15" s="159">
        <f t="shared" si="5"/>
        <v>27586.206896551725</v>
      </c>
      <c r="K15" s="159">
        <f t="shared" si="6"/>
        <v>4413.7931034482763</v>
      </c>
      <c r="L15" s="30">
        <f>SANTANDER!C17</f>
        <v>32000</v>
      </c>
      <c r="M15" s="160">
        <f t="shared" si="4"/>
        <v>485862.16000000003</v>
      </c>
      <c r="N15" s="158"/>
      <c r="O15" s="161"/>
    </row>
    <row r="16" spans="1:15" s="162" customFormat="1" x14ac:dyDescent="0.2">
      <c r="A16" s="155">
        <f>SANTANDER!A19</f>
        <v>0</v>
      </c>
      <c r="B16" s="156"/>
      <c r="C16" s="27" t="str">
        <f>SANTANDER!B18</f>
        <v>CGO PAG NOM AP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4424.8275862068967</v>
      </c>
      <c r="K16" s="159">
        <f t="shared" si="6"/>
        <v>707.97241379310344</v>
      </c>
      <c r="L16" s="30">
        <f>SANTANDER!C18</f>
        <v>5132.8</v>
      </c>
      <c r="M16" s="160">
        <f t="shared" si="4"/>
        <v>490994.96</v>
      </c>
      <c r="N16" s="158"/>
      <c r="O16" s="161"/>
    </row>
    <row r="17" spans="1:15" s="162" customFormat="1" x14ac:dyDescent="0.2">
      <c r="A17" s="155">
        <f>SANTANDER!A20</f>
        <v>0</v>
      </c>
      <c r="B17" s="156"/>
      <c r="C17" s="27">
        <f>SANTANDER!B19</f>
        <v>0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0</v>
      </c>
      <c r="K17" s="159">
        <f t="shared" si="6"/>
        <v>0</v>
      </c>
      <c r="L17" s="30">
        <f>SANTANDER!C19</f>
        <v>0</v>
      </c>
      <c r="M17" s="160">
        <f t="shared" si="4"/>
        <v>490994.96</v>
      </c>
      <c r="N17" s="158"/>
      <c r="O17" s="161"/>
    </row>
    <row r="18" spans="1:15" s="162" customFormat="1" x14ac:dyDescent="0.2">
      <c r="A18" s="155">
        <f>SANTANDER!A21</f>
        <v>0</v>
      </c>
      <c r="B18" s="156"/>
      <c r="C18" s="27">
        <f>SANTANDER!B20</f>
        <v>0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0</v>
      </c>
      <c r="K18" s="159">
        <f t="shared" si="6"/>
        <v>0</v>
      </c>
      <c r="L18" s="30">
        <f>SANTANDER!C20</f>
        <v>0</v>
      </c>
      <c r="M18" s="160">
        <f t="shared" si="4"/>
        <v>490994.96</v>
      </c>
      <c r="N18" s="158"/>
      <c r="O18" s="161"/>
    </row>
    <row r="19" spans="1:15" s="162" customFormat="1" x14ac:dyDescent="0.2">
      <c r="A19" s="155">
        <f>SANTANDER!A22</f>
        <v>0</v>
      </c>
      <c r="B19" s="156"/>
      <c r="C19" s="27">
        <f>SANTANDER!B21</f>
        <v>0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0</v>
      </c>
      <c r="K19" s="159">
        <f t="shared" si="6"/>
        <v>0</v>
      </c>
      <c r="L19" s="30">
        <f>SANTANDER!C21</f>
        <v>0</v>
      </c>
      <c r="M19" s="160">
        <f t="shared" si="4"/>
        <v>490994.96</v>
      </c>
      <c r="N19" s="158"/>
      <c r="O19" s="161"/>
    </row>
    <row r="20" spans="1:15" s="162" customFormat="1" x14ac:dyDescent="0.2">
      <c r="A20" s="155">
        <f>SANTANDER!A23</f>
        <v>0</v>
      </c>
      <c r="B20" s="156"/>
      <c r="C20" s="27">
        <f>SANTANDER!B22</f>
        <v>0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0</v>
      </c>
      <c r="K20" s="159">
        <f t="shared" si="6"/>
        <v>0</v>
      </c>
      <c r="L20" s="30">
        <f>SANTANDER!C22</f>
        <v>0</v>
      </c>
      <c r="M20" s="160">
        <f t="shared" si="4"/>
        <v>490994.96</v>
      </c>
      <c r="N20" s="158"/>
      <c r="O20" s="161"/>
    </row>
    <row r="21" spans="1:15" s="162" customFormat="1" x14ac:dyDescent="0.2">
      <c r="A21" s="155">
        <f>SANTANDER!A24</f>
        <v>0</v>
      </c>
      <c r="B21" s="156"/>
      <c r="C21" s="27">
        <f>SANTANDER!B23</f>
        <v>0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0</v>
      </c>
      <c r="K21" s="159">
        <f t="shared" si="6"/>
        <v>0</v>
      </c>
      <c r="L21" s="30">
        <f>SANTANDER!C23</f>
        <v>0</v>
      </c>
      <c r="M21" s="160">
        <f t="shared" si="4"/>
        <v>490994.96</v>
      </c>
      <c r="N21" s="158"/>
      <c r="O21" s="161"/>
    </row>
    <row r="22" spans="1:15" s="162" customFormat="1" x14ac:dyDescent="0.2">
      <c r="A22" s="155">
        <f>SANTANDER!A25</f>
        <v>0</v>
      </c>
      <c r="B22" s="156"/>
      <c r="C22" s="27">
        <f>SANTANDER!B24</f>
        <v>0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0</v>
      </c>
      <c r="K22" s="159">
        <f t="shared" si="6"/>
        <v>0</v>
      </c>
      <c r="L22" s="30">
        <f>SANTANDER!C24</f>
        <v>0</v>
      </c>
      <c r="M22" s="160">
        <f t="shared" si="4"/>
        <v>490994.96</v>
      </c>
      <c r="N22" s="158"/>
      <c r="O22" s="161"/>
    </row>
    <row r="23" spans="1:15" s="162" customFormat="1" x14ac:dyDescent="0.2">
      <c r="A23" s="155">
        <f>SANTANDER!A26</f>
        <v>0</v>
      </c>
      <c r="B23" s="156"/>
      <c r="C23" s="27">
        <f>SANTANDER!B25</f>
        <v>0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0</v>
      </c>
      <c r="K23" s="159">
        <f t="shared" si="6"/>
        <v>0</v>
      </c>
      <c r="L23" s="30">
        <f>SANTANDER!C25</f>
        <v>0</v>
      </c>
      <c r="M23" s="160">
        <f t="shared" si="4"/>
        <v>490994.96</v>
      </c>
      <c r="N23" s="158"/>
      <c r="O23" s="161"/>
    </row>
    <row r="24" spans="1:15" s="162" customFormat="1" x14ac:dyDescent="0.2">
      <c r="A24" s="155">
        <f>SANTANDER!A27</f>
        <v>0</v>
      </c>
      <c r="B24" s="156"/>
      <c r="C24" s="27">
        <f>SANTANDER!B26</f>
        <v>0</v>
      </c>
      <c r="D24" s="157"/>
      <c r="E24" s="28">
        <f>SANTANDER!L26</f>
        <v>0</v>
      </c>
      <c r="F24" s="28">
        <f>SANTANDER!K26</f>
        <v>0</v>
      </c>
      <c r="G24" s="158">
        <f t="shared" si="2"/>
        <v>0</v>
      </c>
      <c r="H24" s="159">
        <f t="shared" si="3"/>
        <v>0</v>
      </c>
      <c r="I24" s="29">
        <f>SANTANDER!D26</f>
        <v>0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490994.96</v>
      </c>
      <c r="N24" s="158"/>
      <c r="O24" s="161"/>
    </row>
    <row r="25" spans="1:15" s="162" customFormat="1" x14ac:dyDescent="0.2">
      <c r="A25" s="155">
        <f>SANTANDER!A28</f>
        <v>0</v>
      </c>
      <c r="B25" s="156"/>
      <c r="C25" s="27">
        <f>SANTANDER!B27</f>
        <v>0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0</v>
      </c>
      <c r="K25" s="159">
        <f t="shared" si="6"/>
        <v>0</v>
      </c>
      <c r="L25" s="30">
        <f>SANTANDER!C27</f>
        <v>0</v>
      </c>
      <c r="M25" s="160">
        <f t="shared" si="4"/>
        <v>490994.96</v>
      </c>
      <c r="N25" s="158"/>
      <c r="O25" s="161"/>
    </row>
    <row r="26" spans="1:15" s="162" customFormat="1" x14ac:dyDescent="0.2">
      <c r="A26" s="155">
        <f>SANTANDER!A29</f>
        <v>0</v>
      </c>
      <c r="B26" s="156"/>
      <c r="C26" s="27">
        <f>SANTANDER!B28</f>
        <v>0</v>
      </c>
      <c r="D26" s="157"/>
      <c r="E26" s="28">
        <f>SANTANDER!L28</f>
        <v>0</v>
      </c>
      <c r="F26" s="28">
        <f>SANTANDER!K28</f>
        <v>0</v>
      </c>
      <c r="G26" s="158">
        <f t="shared" si="2"/>
        <v>0</v>
      </c>
      <c r="H26" s="159">
        <f t="shared" si="3"/>
        <v>0</v>
      </c>
      <c r="I26" s="29">
        <f>SANTANDER!D28</f>
        <v>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490994.96</v>
      </c>
      <c r="N26" s="158"/>
      <c r="O26" s="161"/>
    </row>
    <row r="27" spans="1:15" s="162" customFormat="1" x14ac:dyDescent="0.2">
      <c r="A27" s="155">
        <f>SANTANDER!A30</f>
        <v>0</v>
      </c>
      <c r="B27" s="156"/>
      <c r="C27" s="27">
        <f>SANTANDER!B29</f>
        <v>0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0</v>
      </c>
      <c r="K27" s="159">
        <f t="shared" si="6"/>
        <v>0</v>
      </c>
      <c r="L27" s="30">
        <f>SANTANDER!C29</f>
        <v>0</v>
      </c>
      <c r="M27" s="160">
        <f t="shared" si="4"/>
        <v>490994.96</v>
      </c>
      <c r="N27" s="158"/>
      <c r="O27" s="161"/>
    </row>
    <row r="28" spans="1:15" s="162" customFormat="1" x14ac:dyDescent="0.2">
      <c r="A28" s="155">
        <f>SANTANDER!A31</f>
        <v>0</v>
      </c>
      <c r="B28" s="156"/>
      <c r="C28" s="27">
        <f>SANTANDER!B30</f>
        <v>0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0</v>
      </c>
      <c r="K28" s="159">
        <f t="shared" si="6"/>
        <v>0</v>
      </c>
      <c r="L28" s="30">
        <f>SANTANDER!C30</f>
        <v>0</v>
      </c>
      <c r="M28" s="160">
        <f t="shared" si="4"/>
        <v>490994.96</v>
      </c>
      <c r="N28" s="158"/>
      <c r="O28" s="161"/>
    </row>
    <row r="29" spans="1:15" s="162" customFormat="1" x14ac:dyDescent="0.2">
      <c r="A29" s="155">
        <f>SANTANDER!A32</f>
        <v>0</v>
      </c>
      <c r="B29" s="156"/>
      <c r="C29" s="27">
        <f>SANTANDER!B31</f>
        <v>0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0</v>
      </c>
      <c r="K29" s="159">
        <f t="shared" si="6"/>
        <v>0</v>
      </c>
      <c r="L29" s="30">
        <f>SANTANDER!C31</f>
        <v>0</v>
      </c>
      <c r="M29" s="160">
        <f t="shared" si="4"/>
        <v>490994.96</v>
      </c>
      <c r="N29" s="158"/>
      <c r="O29" s="161"/>
    </row>
    <row r="30" spans="1:15" s="162" customFormat="1" x14ac:dyDescent="0.2">
      <c r="A30" s="155">
        <f>SANTANDER!A33</f>
        <v>0</v>
      </c>
      <c r="B30" s="156"/>
      <c r="C30" s="27">
        <f>SANTANDER!B32</f>
        <v>0</v>
      </c>
      <c r="D30" s="157"/>
      <c r="E30" s="28">
        <f>SANTANDER!L32</f>
        <v>0</v>
      </c>
      <c r="F30" s="28">
        <f>SANTANDER!K32</f>
        <v>0</v>
      </c>
      <c r="G30" s="158">
        <f t="shared" si="2"/>
        <v>0</v>
      </c>
      <c r="H30" s="159">
        <f t="shared" si="3"/>
        <v>0</v>
      </c>
      <c r="I30" s="29">
        <f>SANTANDER!D32</f>
        <v>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490994.96</v>
      </c>
      <c r="N30" s="158"/>
      <c r="O30" s="161"/>
    </row>
    <row r="31" spans="1:15" s="162" customFormat="1" x14ac:dyDescent="0.2">
      <c r="A31" s="155">
        <f>SANTANDER!A34</f>
        <v>0</v>
      </c>
      <c r="B31" s="156"/>
      <c r="C31" s="27">
        <f>SANTANDER!B33</f>
        <v>0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0</v>
      </c>
      <c r="K31" s="159">
        <f t="shared" si="6"/>
        <v>0</v>
      </c>
      <c r="L31" s="30">
        <f>SANTANDER!C33</f>
        <v>0</v>
      </c>
      <c r="M31" s="160">
        <f t="shared" si="4"/>
        <v>490994.96</v>
      </c>
      <c r="N31" s="158"/>
      <c r="O31" s="161"/>
    </row>
    <row r="32" spans="1:15" s="162" customFormat="1" x14ac:dyDescent="0.2">
      <c r="A32" s="155">
        <f>SANTANDER!A35</f>
        <v>0</v>
      </c>
      <c r="B32" s="156"/>
      <c r="C32" s="27">
        <f>SANTANDER!B34</f>
        <v>0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0</v>
      </c>
      <c r="K32" s="159">
        <f t="shared" si="6"/>
        <v>0</v>
      </c>
      <c r="L32" s="30">
        <f>SANTANDER!C34</f>
        <v>0</v>
      </c>
      <c r="M32" s="160">
        <f t="shared" si="4"/>
        <v>490994.96</v>
      </c>
      <c r="N32" s="158"/>
      <c r="O32" s="161"/>
    </row>
    <row r="33" spans="1:15" x14ac:dyDescent="0.2">
      <c r="A33" s="25">
        <f>SANTANDER!A36</f>
        <v>0</v>
      </c>
      <c r="B33" s="26"/>
      <c r="C33" s="27">
        <f>SANTANDER!B35</f>
        <v>0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0</v>
      </c>
      <c r="K33" s="30">
        <f t="shared" si="6"/>
        <v>0</v>
      </c>
      <c r="L33" s="30">
        <f>SANTANDER!C35</f>
        <v>0</v>
      </c>
      <c r="M33" s="160">
        <f t="shared" si="4"/>
        <v>490994.96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490994.96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490994.96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490994.96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490994.96</v>
      </c>
      <c r="N37" s="29"/>
      <c r="O37" s="31"/>
    </row>
    <row r="38" spans="1:15" x14ac:dyDescent="0.2">
      <c r="A38" s="25">
        <f>SANTANDER!A41</f>
        <v>0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490994.96</v>
      </c>
      <c r="N38" s="29"/>
      <c r="O38" s="31"/>
    </row>
    <row r="39" spans="1:15" x14ac:dyDescent="0.2">
      <c r="A39" s="25">
        <f>SANTANDER!A42</f>
        <v>0</v>
      </c>
      <c r="B39" s="26"/>
      <c r="C39" s="27">
        <f>SANTANDER!B41</f>
        <v>0</v>
      </c>
      <c r="D39" s="28"/>
      <c r="E39" s="28">
        <f>SANTANDER!L41</f>
        <v>0</v>
      </c>
      <c r="F39" s="28">
        <f>SANTANDER!K41</f>
        <v>0</v>
      </c>
      <c r="G39" s="29">
        <f t="shared" si="7"/>
        <v>0</v>
      </c>
      <c r="H39" s="30">
        <f t="shared" si="8"/>
        <v>0</v>
      </c>
      <c r="I39" s="29">
        <f>SANTANDER!D41</f>
        <v>0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490994.96</v>
      </c>
      <c r="N39" s="29"/>
      <c r="O39" s="31"/>
    </row>
    <row r="40" spans="1:15" x14ac:dyDescent="0.2">
      <c r="A40" s="25">
        <f>SANTANDER!A43</f>
        <v>0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490994.96</v>
      </c>
      <c r="N40" s="29"/>
      <c r="O40" s="31"/>
    </row>
    <row r="41" spans="1:15" x14ac:dyDescent="0.2">
      <c r="A41" s="25">
        <f>SANTANDER!A44</f>
        <v>0</v>
      </c>
      <c r="B41" s="26"/>
      <c r="C41" s="27">
        <f>SANTANDER!B43</f>
        <v>0</v>
      </c>
      <c r="D41" s="28"/>
      <c r="E41" s="28">
        <f>SANTANDER!L43</f>
        <v>0</v>
      </c>
      <c r="F41" s="28">
        <f>SANTANDER!K43</f>
        <v>0</v>
      </c>
      <c r="G41" s="29">
        <f t="shared" si="7"/>
        <v>0</v>
      </c>
      <c r="H41" s="30">
        <f t="shared" si="8"/>
        <v>0</v>
      </c>
      <c r="I41" s="29">
        <f>SANTANDER!D43</f>
        <v>0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490994.96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490994.96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490994.96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490994.96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490994.96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490994.96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490994.96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490994.96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490994.96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490994.96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490994.96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490994.96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490994.96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490994.96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490994.96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490994.96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490994.96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490994.96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490994.96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490994.96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490994.96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490994.96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490994.96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490994.96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490994.96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490994.96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490994.96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490994.96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490994.96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490994.96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490994.96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490994.96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490994.96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490994.96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490994.96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490994.96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490994.96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490994.96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490994.96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490994.96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490994.96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490994.96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490994.96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490994.96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490994.96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490994.96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490994.96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490994.96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490994.96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490994.96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490994.96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490994.96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490994.96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490994.96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490994.96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490994.96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490994.96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490994.96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490994.96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490994.96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490994.96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490994.96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490994.96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490994.96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490994.96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490994.96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490994.96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490994.96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490994.96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490994.96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490994.96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490994.96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490994.96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490994.96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490994.96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490994.96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490994.96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490994.96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490994.96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490994.96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490994.96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490994.96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490994.96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490994.96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490994.96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490994.96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490994.96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490994.96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490994.96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490994.96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490994.96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490994.96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490994.96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490994.96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490994.96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490994.96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490994.96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490994.96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490994.96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490994.96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490994.96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490994.96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490994.96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490994.96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490994.96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490994.96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490994.96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490994.96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490994.96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490994.96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490994.96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490994.96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490994.96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490994.96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490994.96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490994.96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490994.96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490994.96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490994.96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490994.96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490994.96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490994.96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490994.96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490994.96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490994.96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490994.96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490994.96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490994.96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490994.96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490994.96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490994.96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490994.96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490994.96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490994.96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490994.96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490994.96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490994.96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490994.96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490994.96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490994.96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490994.96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490994.96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490994.96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490994.96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490994.96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490994.96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490994.96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490994.96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490994.96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490994.96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490994.96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490994.96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490994.96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490994.96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490994.96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490994.96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490994.96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490994.96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490994.96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490994.96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490994.96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490994.96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490994.96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490994.96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490994.96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490994.96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490994.96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490994.96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490994.96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490994.96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4664.1299999999346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4664.1299999999346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4664.1299999999346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4664.1299999999346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4664.1299999999346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4664.1299999999346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4664.1299999999346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4664.1299999999346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4664.1299999999346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4664.1299999999346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4664.1299999999346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4664.1299999999346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4664.1299999999346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4664.1299999999346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4664.1299999999346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4664.1299999999346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4664.1299999999346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4664.1299999999346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4664.1299999999346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4664.1299999999346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4664.1299999999346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4664.1299999999346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4664.1299999999346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4664.1299999999346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4664.1299999999346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4664.1299999999346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4664.1299999999346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4664.1299999999346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489997.36000000004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2022-10-21T17:32:58Z</dcterms:modified>
</cp:coreProperties>
</file>