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BANCOMER!$J$4:$J$104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9" l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6" i="4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136" i="9" l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41" i="4" l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" i="3" l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E313" i="9" l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E554" i="9" s="1"/>
  <c r="E555" i="9" s="1"/>
  <c r="E556" i="9" s="1"/>
  <c r="E557" i="9" s="1"/>
  <c r="E558" i="9" s="1"/>
  <c r="E559" i="9" s="1"/>
  <c r="E560" i="9" s="1"/>
  <c r="E561" i="9" s="1"/>
  <c r="E562" i="9" s="1"/>
  <c r="E563" i="9" s="1"/>
  <c r="E564" i="9" s="1"/>
  <c r="E565" i="9" s="1"/>
  <c r="E566" i="9" s="1"/>
  <c r="E567" i="9" s="1"/>
  <c r="E568" i="9" s="1"/>
  <c r="E569" i="9" s="1"/>
  <c r="E570" i="9" s="1"/>
  <c r="E571" i="9" s="1"/>
  <c r="E572" i="9" s="1"/>
  <c r="E573" i="9" s="1"/>
  <c r="E574" i="9" s="1"/>
  <c r="E575" i="9" s="1"/>
  <c r="E576" i="9" s="1"/>
  <c r="E577" i="9" s="1"/>
  <c r="E578" i="9" s="1"/>
  <c r="E579" i="9" s="1"/>
  <c r="E580" i="9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07" i="1" l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28" i="3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5" i="8"/>
  <c r="E4" i="8"/>
  <c r="F4" i="8"/>
  <c r="E119" i="1" l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1" i="3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<sst xmlns="http://schemas.openxmlformats.org/spreadsheetml/2006/main" count="544" uniqueCount="342">
  <si>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</si>
  <si>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</si>
  <si>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</si>
  <si>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</si>
  <si>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</si>
  <si>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</si>
  <si>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</si>
  <si>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</si>
  <si>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</si>
  <si>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</si>
  <si>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</si>
  <si>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</si>
  <si>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</si>
  <si>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</si>
  <si>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</si>
  <si>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</si>
  <si>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</si>
  <si>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</si>
  <si>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</si>
  <si>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</si>
  <si>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</si>
  <si>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</si>
  <si>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</si>
  <si>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</si>
  <si>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</si>
  <si>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</si>
  <si>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</si>
  <si>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</si>
  <si>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</si>
  <si>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</si>
  <si>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</si>
  <si>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</si>
  <si>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</si>
  <si>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</si>
  <si>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</si>
  <si>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</si>
  <si>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</si>
  <si>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</si>
  <si>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</si>
  <si>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</si>
  <si>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</si>
  <si>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LUIS CASTILLO</t>
  </si>
  <si>
    <t>288/ MAGOTTEAUX</t>
  </si>
  <si>
    <t>GASOLINERA LAS PALMAS SA DE CV  Concepto del Pago: LIQUIDACION DE FACTURA</t>
  </si>
  <si>
    <t>SARAÍ SOLIS</t>
  </si>
  <si>
    <t>V2-SARAÍ SOLIS</t>
  </si>
  <si>
    <t>V1-LUIS CASTILLO</t>
  </si>
  <si>
    <t>VERACRUZ</t>
  </si>
  <si>
    <t>AB TRANSF SPEI</t>
  </si>
  <si>
    <t>316/ REFORESTACION EXTREMA</t>
  </si>
  <si>
    <t>DICIEMBRE</t>
  </si>
  <si>
    <t>NAVISTAR MEXICO S DE R L DE CV  Concepto del Pago: 4553</t>
  </si>
  <si>
    <t>JENNIFER ESTHER GARZA RUIZ  Concepto del Pago: ANT POSADA ECOSEPTIC</t>
  </si>
  <si>
    <t>CONSTRUCTORA INVERME X SA DE CV  Concepto del Pago: TRASPASO A CUENTA DE INVERMEX BAJIO</t>
  </si>
  <si>
    <t> GASOLINERA LAS PALMAS SA DE CV  Concepto del Pago: LIQUIDACION DE FACTURA</t>
  </si>
  <si>
    <t>PROVEEDORES DE INGENIERIA ALIMENTA  Concepto del Pago: PROVEEDORES DE INGENIERIA ALIMENTARIA SA</t>
  </si>
  <si>
    <t>QUALITAS CIA DE SEGURO  Concepto del Pago: 3170036883</t>
  </si>
  <si>
    <t>LOURDES ANABEL CORTES GUEVARA  Concepto del Pago: PRESTAMO A INVERMEX BAJIO</t>
  </si>
  <si>
    <t>CONSTRUCTORA INVERMEX SA CV  Concepto del Pago: TRASPASO A CUENTA DE BANCOMER INVERMEX</t>
  </si>
  <si>
    <t>OES ENCLOSURES MANUFACTURING MEXIC  Concepto del Pago: 4975 TO 5028</t>
  </si>
  <si>
    <t>SERV AMBIENTALES INTERNAC  Concepto del Pago: F12371 F 12372</t>
  </si>
  <si>
    <t>Compra - Disposicion por POS en SAMS MTY ALEMAN</t>
  </si>
  <si>
    <t>Compra - Disposicion por POS en HOTEL SAFI CENTRO </t>
  </si>
  <si>
    <t> MARIO ALEJANDRO CERVANTES LOPE  Concepto del Pago: NOMINA</t>
  </si>
  <si>
    <t>Compra - Disposicion por POS en OAKLAND STORE MTY MAHE </t>
  </si>
  <si>
    <t>QUALITAS CIA DE SEGURO  Concepto del Pago: HILUX</t>
  </si>
  <si>
    <t>QUALITAS CIA DE SEGURO  Concepto del Pago: HIDRO</t>
  </si>
  <si>
    <t>NACIONAL DE ALIMENTOS Y HELADOS SA  Concepto del Pago: DISTRIBUIDORA ARCA CONTINENTAL S DE RL D</t>
  </si>
  <si>
    <t> FABRICANTES DE EQUIP OS PARA REFRIGERACI  Concepto del Pago: 030580900008531080 BMERH2H</t>
  </si>
  <si>
    <t>JORGE ADRIAN MARTINEZ GARCIA  Concepto del Pago: LIQUIDACION DE FACTURA</t>
  </si>
  <si>
    <t>BEBIDAS MUNDIALES S DE RL DE CV  Concepto del Pago: DISTRIBUIDORA ARCA CONTINENTAL S DE RL D</t>
  </si>
  <si>
    <t> SERV GASOLINEROS DE MEXICO SA  Concepto del Pago: 59114</t>
  </si>
  <si>
    <t>Compra - Disposicion por POS en 5161020001670530 SEG INBUR CALL CENTER </t>
  </si>
  <si>
    <t>Compra - Disposicion por POS en DIST BIRLO Y TOR ERGAR</t>
  </si>
  <si>
    <t>Compra - Disposicion por POS en NETPAY*ROSCO </t>
  </si>
  <si>
    <t>FLORES SAN VICENTE KARINA  Concepto del Pago: PAGO</t>
  </si>
  <si>
    <t>PACCAR FINANCIAL MEXICO SA DE  Concepto del Pago: 3170036883</t>
  </si>
  <si>
    <t>PACCAR FINANCIAL MEXICO SA DE  Motivo de la Devolución: CUENTA BLOQUEADA</t>
  </si>
  <si>
    <t>RNG PERFORACION SA DE CV  F 5078 5079 CONSTRUCTORA INVERMEX SA DE CV</t>
  </si>
  <si>
    <t>MODO LABORA SA DE CV  Concepto del Pago: EXAMEN MEDICO</t>
  </si>
  <si>
    <t>Compra - Disposicion por POS en ARMANDO LOZANO PAULIN</t>
  </si>
  <si>
    <t>INTERNATIONAL PAPER MEXICO COMPANY Concepto del Pago: INTERNATIONAL PAPER MEXICO COMPANY S DE</t>
  </si>
  <si>
    <t>CONSTRUCTURE PLANOS Y DESARROL  Concepto del Pago: LIQUIDACION DE FACTURA</t>
  </si>
  <si>
    <t>SERV GASOLINEROS DE MEXICO SA  Concepto del Pago: 59114</t>
  </si>
  <si>
    <t>OPERADORA DE RELLENOS SANITARI  Concepto del Pago: F11122</t>
  </si>
  <si>
    <t>CONMET DE MEXICO SA DE CV  Concepto del Pago: PROVEEDORES CONMET 08DIC</t>
  </si>
  <si>
    <t> ZONE COMPRA S DE R L DE C V  Concepto del Pago: AUTOZONE DE MEXICO S DE RL DE CV</t>
  </si>
  <si>
    <t>Compra - Disposicion por POS en CADECO MIGUEL ALEMAN </t>
  </si>
  <si>
    <t>VALVULAS DE CALIDAD DE MONTERREY SA DE C  Concepto del Pago: PAGO FACTURA INV5010</t>
  </si>
  <si>
    <t>RECICLAJES GAP SAPI DE CV  F2677</t>
  </si>
  <si>
    <t>BACHOCO SA DE CV  Concepto del Pago: 1500785511</t>
  </si>
  <si>
    <t>GRUPO MAPUCHE SA DE CV  Concepto del Pago: F 4986 DESAZOLVE DE FOSA SEPTICA</t>
  </si>
  <si>
    <t>IDEALEASE ORIENTE Concepto del Pago: IMT026766</t>
  </si>
  <si>
    <t>SERVICIOS AMBIENTALES INTERNACIONALES S  Concepto del Pago: PAGO SERV AMB INT</t>
  </si>
  <si>
    <t>Compra - Disposicion por POS en REST GALPAO DO BRASIL</t>
  </si>
  <si>
    <t>Compra - Disposicion por POS en AUTOZONE</t>
  </si>
  <si>
    <t>Compra - Disposicion por POS en 5161020001670530 ONLINE JOB ADS INDEED</t>
  </si>
  <si>
    <t>Compra - Disposicion por POS en INST CTROL VEHICULAR</t>
  </si>
  <si>
    <t>Compra - Disposicion por POS en SEG INB MONT CONTRY</t>
  </si>
  <si>
    <t> TECNO MAIZ SA DE CV  Concepto del Pago: 665050000121192022001</t>
  </si>
  <si>
    <t> RAGASA INDUSTRIAS SA DE CV  Concepto del Pago: 171851</t>
  </si>
  <si>
    <t>DISTRIBUIDORA ARCA CONTINENTAL S D  Concepto del Pago: DISTRIBUIDORA ARCA CONTINENTAL S DE RL D</t>
  </si>
  <si>
    <t>RNG PERFORACION SA DE CV   F 5114 5124 5125 CONSTRUCTORA INVERMEX SA DE CV</t>
  </si>
  <si>
    <t>SPRAYLAB SA DE CV  Concepto del Pago: FAC 5077</t>
  </si>
  <si>
    <t>GRAFTECH MEXICO SA DE CV Concepto del Pago: GRAFTECH MEXICO SA DE CV Payment</t>
  </si>
  <si>
    <t>CARBOGRAF INDUSTRIAL SA DE CV  Concepto del Pago: PAGO F 5021</t>
  </si>
  <si>
    <t>OES ENCLOSURES MANUFACTURING MEXIC  Concepto del Pago: 5035 TO 5144</t>
  </si>
  <si>
    <t>GLIDER MONTERREY DE RL DE CV  Concepto del Pago: F4787 SONDEO LINEAS</t>
  </si>
  <si>
    <t>VALVULAS DE CALIDAD DE MONTERREY SA DE C Concepto del Pago: PAGO FACTURA INV5041</t>
  </si>
  <si>
    <t>MISSION FOODS MEXICO S DE RL DE CV  Concepto del Pago: 580050000181852022001</t>
  </si>
  <si>
    <t>TECNO MAIZ SA DE CV  Concepto del Pago: 665050000124782022001</t>
  </si>
  <si>
    <t>COLEGIO DE ESTUDIOS CIENTIFICOS Y TECNOL  Concepto del Pago: F INV5149</t>
  </si>
  <si>
    <t>RNG PERFORACION SA DE CV  F 5147 CONSTRUCTORA INVERMEX SA DE CV</t>
  </si>
  <si>
    <t>RNG PERFORACION SA DE CV  F 5157 5159 CONSTRUCTORA INVERMEX SA DE CV</t>
  </si>
  <si>
    <t>VOPAK MEXICO SA DE CV  Concepto del Pago: PNUM2101263331 4939A PNUM2</t>
  </si>
  <si>
    <t>Transferencia de REFORESTACION EXTREMA A850101 058580230232600183</t>
  </si>
  <si>
    <t>INVERMEX 002580427000320056</t>
  </si>
  <si>
    <t>ABONO TRANSFER</t>
  </si>
  <si>
    <t>REF 0221209 0700010861</t>
  </si>
  <si>
    <t>F4553</t>
  </si>
  <si>
    <t>F4948</t>
  </si>
  <si>
    <t>V3-JUAN CARLOS</t>
  </si>
  <si>
    <t>F4975 A 5028</t>
  </si>
  <si>
    <t>V1- LUIS CASTILLO</t>
  </si>
  <si>
    <t>F4852</t>
  </si>
  <si>
    <t>F4842</t>
  </si>
  <si>
    <t>F4836</t>
  </si>
  <si>
    <t>F5078-F5079</t>
  </si>
  <si>
    <t>F4936</t>
  </si>
  <si>
    <t>F4864</t>
  </si>
  <si>
    <t>F5010</t>
  </si>
  <si>
    <t>F4797</t>
  </si>
  <si>
    <t>F4986</t>
  </si>
  <si>
    <t>F4804</t>
  </si>
  <si>
    <t>CONSTRUCTORA INVERMEX  ORD.00058580010643400147 / LAS MISIONES</t>
  </si>
  <si>
    <t>F4944</t>
  </si>
  <si>
    <t>F4939</t>
  </si>
  <si>
    <t>F5075</t>
  </si>
  <si>
    <t>F4949</t>
  </si>
  <si>
    <t>F5094</t>
  </si>
  <si>
    <t>F5146</t>
  </si>
  <si>
    <t>DEPOSITO UDEM</t>
  </si>
  <si>
    <t>F4808</t>
  </si>
  <si>
    <t>F4994-F5081</t>
  </si>
  <si>
    <t>F4866</t>
  </si>
  <si>
    <t>F4820</t>
  </si>
  <si>
    <t>F5120</t>
  </si>
  <si>
    <t>F4855</t>
  </si>
  <si>
    <t>DEPOSITO ARTIGRAF</t>
  </si>
  <si>
    <t>DEPOSITO PINTURAS OSEL</t>
  </si>
  <si>
    <t>F4906</t>
  </si>
  <si>
    <t>DEPOSITO LM TRANSPORTACIONES</t>
  </si>
  <si>
    <t>F4918-F4938</t>
  </si>
  <si>
    <t>DEPOSITO KANDELIUM</t>
  </si>
  <si>
    <t xml:space="preserve">AGRONUTRIENTES FACS 4887 4932 4979 </t>
  </si>
  <si>
    <t>F4887-F4932-F4979</t>
  </si>
  <si>
    <t>DEPOSITO JAITER</t>
  </si>
  <si>
    <t>DEPOSITO FORTEQUIM</t>
  </si>
  <si>
    <t>DEPOSITO HERSHEYS</t>
  </si>
  <si>
    <t>F5048</t>
  </si>
  <si>
    <t>DEPOSITO AGRONUTRIENTES</t>
  </si>
  <si>
    <t>F4943-F4987</t>
  </si>
  <si>
    <t>F4916</t>
  </si>
  <si>
    <t>F5036</t>
  </si>
  <si>
    <t>F4976</t>
  </si>
  <si>
    <t>F4957</t>
  </si>
  <si>
    <t>F5114-F5124-F5125</t>
  </si>
  <si>
    <t>F5077</t>
  </si>
  <si>
    <t>F5021</t>
  </si>
  <si>
    <t>F4787</t>
  </si>
  <si>
    <t>F5041</t>
  </si>
  <si>
    <t>F5015</t>
  </si>
  <si>
    <t>F4968</t>
  </si>
  <si>
    <t>F5000-F5001</t>
  </si>
  <si>
    <t>F5149</t>
  </si>
  <si>
    <t>F5147</t>
  </si>
  <si>
    <t>F5157-F5159</t>
  </si>
  <si>
    <t>F4942</t>
  </si>
  <si>
    <t xml:space="preserve">MAQUINADOS AEME </t>
  </si>
  <si>
    <t xml:space="preserve">DEVOLUCION </t>
  </si>
  <si>
    <t>DEPOSITO SUPER TRANSPORTE INTERNACIONAL</t>
  </si>
  <si>
    <t>F5130</t>
  </si>
  <si>
    <t xml:space="preserve">JUAN CARLOS </t>
  </si>
  <si>
    <t>ROCA BATHROOM PRODUC TS MEXICO SA DE CV</t>
  </si>
  <si>
    <t> HYUNDAI STEEL MEXICO S DE RL DE CV  Concepto del Pago: HYUNDAI STEEL MEXICO S DE RL DE CV</t>
  </si>
  <si>
    <t>F4985</t>
  </si>
  <si>
    <t>F4893</t>
  </si>
  <si>
    <t>F5033</t>
  </si>
  <si>
    <t>F4849-5047</t>
  </si>
  <si>
    <t>F5035-F5144</t>
  </si>
  <si>
    <t>F4895-F4896-F4952-F4953</t>
  </si>
  <si>
    <t>F4947-F4974-F4993-F5009</t>
  </si>
  <si>
    <t>PUE</t>
  </si>
  <si>
    <t>PRESAJET S A P I DE CV  Concepto del Pago: PRESAJET SAPI DE CV</t>
  </si>
  <si>
    <t>RYDER CAPITAL  Concepto del Pago: 49355</t>
  </si>
  <si>
    <t>207/ OLEO ALIMENTOS</t>
  </si>
  <si>
    <t>228/ CALIDAD TOTAL</t>
  </si>
  <si>
    <t>288/ CALIDAD TOTAL</t>
  </si>
  <si>
    <t>Compra - Disposicion por POS en AUTOP JOMAR SUC GP2</t>
  </si>
  <si>
    <t>Compra - Disposicion por POS en 5161020002057257 VIVA AEROBUS CIB</t>
  </si>
  <si>
    <t>Compra - Disposicion por POS en 5161020002057257 TAR AEROLINEAS</t>
  </si>
  <si>
    <t>Chubb Seguros Mexico SA  Concepto del Pago: 0005462676</t>
  </si>
  <si>
    <t> PACCAR FINANCIAL MEXICO SA DE  Concepto del Pago: 3170740025</t>
  </si>
  <si>
    <t>CONSTRUCTURE PLANOS Y DESARROL   Concepto del Pago: LIQUIDACION DE FACTURA</t>
  </si>
  <si>
    <t>Compra - Disposicion por POS en HOTEL SAFI CENTRO C1</t>
  </si>
  <si>
    <t>Compra - Disposicion por POS en EL CASTILLO DEL DULCE</t>
  </si>
  <si>
    <t>Compra - Disposicion por POS en BEST WESTERN PREMIER</t>
  </si>
  <si>
    <t>Compra - Disposicion por POS en SORIANA356 LOS ANGELES</t>
  </si>
  <si>
    <t>GALVAN DOMINGO  Concepto del Pago: LIQUIDACION DE FACTURA</t>
  </si>
  <si>
    <t>OPERADORA DE RELLENOS SANITARI  Concepto del Pago: F11134</t>
  </si>
  <si>
    <t>KASE SOLUCIONES INTEGRALES  Concepto del Pago: F2367</t>
  </si>
  <si>
    <t> ROSA ELVA MONTEMAYOR QUIROGA  Concepto del Pago: F35002</t>
  </si>
  <si>
    <t>TORRES ZUIGA ALMA DELIA  Concepto del Pago: F 1627 F 1636</t>
  </si>
  <si>
    <t>RECICLAJES Y DESTILADOS MONTER  Concepto del Pago: F14007 F14008</t>
  </si>
  <si>
    <t>CASTILLO ALVARADO YVAIN  Concepto del Pago: F</t>
  </si>
  <si>
    <t> SECRETARIA DE FIANZAS Y TESORE  Concepto del Pago: 010000000000203389181237073266</t>
  </si>
  <si>
    <t>JENNIFER ESTHER GARZA RUIZ  Concepto del Pago: liquidacion factura show invermex</t>
  </si>
  <si>
    <t> LUIS FERNANDO ROQUE  Concepto del Pago: liquidacion factura comida invermex</t>
  </si>
  <si>
    <t>Compra - Disposicion por POS en GRUAS GARAGE Y TALLERE</t>
  </si>
  <si>
    <t>Compra - Disposicion por POS en INFRA PLTA NOGALAR</t>
  </si>
  <si>
    <t>Pago cuota obrero patronal Pago SIPARE</t>
  </si>
  <si>
    <t> JOSE LUIS GONZALEZ CORREA  Concepto del Pago: LIQUIDACION DE FACTURA</t>
  </si>
  <si>
    <t>EMMANUEL CAZARES VIDAL  Concepto del Pago: FACT DIC</t>
  </si>
  <si>
    <t>MAQUINADOS AEME SA DE CV  Concepto del Pago: DEVOLUCION DE DEPOSITO ERRONEO</t>
  </si>
  <si>
    <t>TESOFE INGRESOS FEDERALES RECAUDADOS  Pago de impuestos RFC Pago Referenciado Folio: 3872006476</t>
  </si>
  <si>
    <t>TESOFE INGRESOS FEDERALES RECAUDADOS  Pago de impuestos RFC Pago Referenciado Folio: 5179006387</t>
  </si>
  <si>
    <t>GARCIA GONZALEZ CESAR  Concepto del Pago: F499 F500</t>
  </si>
  <si>
    <t> CORTEZ SALDIVAR LUIS EDUARDO   Concepto del Pago: A1465</t>
  </si>
  <si>
    <t> NOVAIDEAS METROPOLITANAS SA CV Concepto del Pago: LIQUIDACION DE FACTURA</t>
  </si>
  <si>
    <t>CONSTRUCTORA INVERMEX SA DE CV  Concepto del Pago: TRASPASO A CUENTA DE INVERMEX BAJIO</t>
  </si>
  <si>
    <t> CONSTRUCTORA INVERME X SA DE CV  Concepto del Pago: TRASPASO A CUENTA DE INVERMEX BAJIO</t>
  </si>
  <si>
    <t> CONSTRUCTURE PLANOS Y DESARROL   Concepto del Pago: LIQUIDACION DE FACTURA</t>
  </si>
  <si>
    <t> FOCA EQUIPOS CONTRA INCENDIOS  Concepto del Pago: FAC 8666</t>
  </si>
  <si>
    <t>BALDEMAR GARCIA TRUJILLO  TEF Enviado F890</t>
  </si>
  <si>
    <t>SERVIPROF DIGITAL S.A DE C. TEF Enviado F2713</t>
  </si>
  <si>
    <t>LOURDES ANABEL CORTES GUEVARA  Concepto del Pago: PRESTAMO A INVERMEX 2</t>
  </si>
  <si>
    <t>BRIDGESTONE NEUMATICOS DE MONTERREY Concepto del Pago: BRIDGESTONE NEUMATICOS DE MONTERREY SA D</t>
  </si>
  <si>
    <t>ZONE COMPRA S DE R L DE C V  Concepto del Pago: AUTOZONE DE MEXICO S DE RL DE CV</t>
  </si>
  <si>
    <t>AUTOS HENI SA CV  Concepto del Pago: FACTURA</t>
  </si>
  <si>
    <t> VALVULAS DE CALIDAD DE MONTERREY SA DE C  Concepto del Pago: PAGO FACTURAS VACAMSA</t>
  </si>
  <si>
    <t>Compra - Disposicion por POS en LIVERPOOL MTRREY LA FE</t>
  </si>
  <si>
    <t>Compra - Disposicion por POS en CFEDD10G1B1875 22dic2022 RFC CSS</t>
  </si>
  <si>
    <t>CONSTRUCTORA INVERMEX SA DE CV  Concepto del Pago: TRASPASO A CUENTA BAJIO INVERMEX</t>
  </si>
  <si>
    <t> OPERADORA DE RELLENOS SANITARI   Concepto del Pago: F11144</t>
  </si>
  <si>
    <t> RECICLAJES Y DESTILADOS MONTER   Concepto del Pago: F 14013 F 14015</t>
  </si>
  <si>
    <t>KASE SOLUCIONES INTEGRALES  Concepto del Pago: F2367</t>
  </si>
  <si>
    <t>ABASTECEDORA DE OFICINAS SA CV  Concepto del Pago: DV 4065132</t>
  </si>
  <si>
    <t>LOGISTICA AGROINDUSTRIAL Y COMERCIAL DEL  Concepto del Pago: TRANSFERENCIA DE FONDOS</t>
  </si>
  <si>
    <t> LIVETT CONSTRUCCIONES Y SUM Concepto del Pago: LIQUIDACION DE FACTURA</t>
  </si>
  <si>
    <t>Recibo # 398501003881</t>
  </si>
  <si>
    <t>Compra - Disposicion por POS en JOMAR GP2</t>
  </si>
  <si>
    <t>MAR MAR EFRAIN  Concepto del Pago: ABONO A FACTURA</t>
  </si>
  <si>
    <t>F4681-F4997</t>
  </si>
  <si>
    <t>Compra - Disposicion por POS en INST CTRL VEHICULAR </t>
  </si>
  <si>
    <t>NACIONAL DE ALIMENTOS Y HELADOS SA DE CV  Concepto del Pago: ARCA CONTINENTAL</t>
  </si>
  <si>
    <t>F4783-F4886</t>
  </si>
  <si>
    <t>F5072-F5105</t>
  </si>
  <si>
    <t>F4965-F5064-F5076</t>
  </si>
  <si>
    <t>F5018</t>
  </si>
  <si>
    <t>F4973-F5006-F5016</t>
  </si>
  <si>
    <t>DEPOSITO INSTANT FOODS</t>
  </si>
  <si>
    <t>F5187</t>
  </si>
  <si>
    <t> ENGINEERING EQUIPMENT SUPP  Concepto del Pago: F12</t>
  </si>
  <si>
    <t>ZONE COMPRA S DE R L DE C V Concepto del Pago: AUTOZONE DE MEXICO S DE RL DE CV</t>
  </si>
  <si>
    <t>CONSTRUCTURE PLANOS Y DESARROL  Concepto del Pago: LIQUIDACION DE FACTURA</t>
  </si>
  <si>
    <t>Compra - Disposicion por POS en OFFICE DEPOT TAMPICO</t>
  </si>
  <si>
    <t>CONSTRUCTORA INVERMEX SA CV  Concepto del Pago: TRASPASO A BANCOMER INVERMEX</t>
  </si>
  <si>
    <t>VALVULAS DE CALIDAD DE MONTERREY SA DE C  Concepto del Pago: PAGO FACTURAS INV5105 5156</t>
  </si>
  <si>
    <t> FILIGONIO MARTINEZ SERRANO  Concepto del Pago: LIQUIDACION DE FACTURA</t>
  </si>
  <si>
    <t>SERV GASOLINEROS DE MEXICO SA  Concepto del Pago: 59114</t>
  </si>
  <si>
    <t>Compra - Disposicion por POS en GASOL SCALA 3</t>
  </si>
  <si>
    <t>Compra - Disposicion por POS en GASOL SERV LLERA </t>
  </si>
  <si>
    <t>Compra - Disposicion por POS en CASA HECTOR PALACIOS</t>
  </si>
  <si>
    <t> SOSA MONTERO IGNACIO Concepto del Pago: LIQUIDACION DE FACTURA</t>
  </si>
  <si>
    <t>LOURDES ANABEL CORTES GUEVARA  Concepto del Pago: PRESTAMO INVERMEX 2</t>
  </si>
  <si>
    <t>RED AMBIENTAL CIPRES S.A. DE C.V.  Concepto del Pago: CONSTRUCTORA INVERMEX SA DE CV Q02</t>
  </si>
  <si>
    <t> CONSTRUCTORA INVERMEX SA CV  Concepto del Pago: TRASPASO A INVERMEX BANCOMER</t>
  </si>
  <si>
    <t>IDEALEASE ORIENTE  Concepto del Pago: IMT026766</t>
  </si>
  <si>
    <t>SERVICIOS AMBIENTALES INTERNACIONALES S  Concepto del Pago: rest fact</t>
  </si>
  <si>
    <t>RECOLECCIONES ECOLOGICAS IND  Concepto del Pago: ABONO A FACTURA</t>
  </si>
  <si>
    <t>LOURDES ANABEL CORTES GUEVARA  Concepto del Pago: DEVOLUCION DE PRESTAMO A INVERMEX</t>
  </si>
  <si>
    <t> LOURDES ANABEL CORTES GUEVARA Concepto del Pago: DEVOLUCION DE PRESTAMO A INVERMEX</t>
  </si>
  <si>
    <t>SERVICIOS DE AGUA Y DRENAJE DE  Concepto del Pago: NIS 6059770</t>
  </si>
  <si>
    <t>SERVICIOS DE AGUA Y DRENAJE DE Concepto del Pago: NIS 606192101</t>
  </si>
  <si>
    <t> JEIMYS SA DE CV Concepto del Pago: LIQUIDACION DE FACTURA</t>
  </si>
  <si>
    <t>GM FINANCIAL DE MEXICO SA DE CV  Retiro por domiciliacion</t>
  </si>
  <si>
    <t>CONSTRUCTORA INVERMEX SA CV Concepto del Pago: TRASPASO A CUENTA BANCOMER INVERMEX</t>
  </si>
  <si>
    <t>Compra - Disposicion por POS en FERCHEGAS EL VIEJON 2 </t>
  </si>
  <si>
    <t>F5070</t>
  </si>
  <si>
    <t>F5111-F5156</t>
  </si>
  <si>
    <t>F4708</t>
  </si>
  <si>
    <t>SOSA MONTERO IGNACIO  Concepto del Pago: LIQUIDACION DE FACTURA</t>
  </si>
  <si>
    <t>GALVAN DOMINGO  Concepto del Pago: LIQUIDACION DE FACTURA</t>
  </si>
  <si>
    <t>TORRES ZUIGA ALMA DELIA  Concepto del Pago: F1627</t>
  </si>
  <si>
    <t>KASE SOLUCIONES INTEGRALES  Concepto del Pago: F2345</t>
  </si>
  <si>
    <t>SERV AMBIENTALES INTERNAC  Concepto del Pago: F12373 F 12374</t>
  </si>
  <si>
    <t>JG FERRETERA SA DE   Concepto del Pago: F 42141 F 42215</t>
  </si>
  <si>
    <t>CONSTRUCTORA INVERMEX SA DE CV  Pago de Servicios Tel.Celular-TELCEL</t>
  </si>
  <si>
    <t>INNOVAMED S DE RL DE CV  Concepto del Pago: EXAMANES MEDICOS</t>
  </si>
  <si>
    <t>CONTAINER CARE ICAVE SA CV  Concepto del Pago: LIQUIDACION DE FACTURA</t>
  </si>
  <si>
    <t>SOSA MONTERO IGNACIO  Concepto del Pago: LIQUIDACION DE FACTURA</t>
  </si>
  <si>
    <t>JG FERRETERA SA DE CV  Concepto del Pago: F42299</t>
  </si>
  <si>
    <t>MATA RODRIGUEZ RUBEN  Concepto del Pago: LIQUIDACION DE FACTURA</t>
  </si>
  <si>
    <t> CARGILL DE MEXICO SA DE CV  Concepto del Pago: CARGILL DE MEXICO, S.A. DE C.V</t>
  </si>
  <si>
    <t>F5138</t>
  </si>
  <si>
    <t>DEPOSITO EN EFECTIVO ATM</t>
  </si>
  <si>
    <t>DOMICILIACION PAGO SERVICIO</t>
  </si>
  <si>
    <t>PAGO DE SERVICIOS ASPEL.COM</t>
  </si>
  <si>
    <t>DEPOSITO SALVO BUEN COBRO</t>
  </si>
  <si>
    <t>ABONO TRANSFERENCIA SPEI</t>
  </si>
  <si>
    <t>F5173</t>
  </si>
  <si>
    <t>F5174</t>
  </si>
  <si>
    <t>COM MEMBRESIA CUENTA E PYME MEMBRESIA</t>
  </si>
  <si>
    <t>CONCEPTO TRASPASO A CUENTA BAJIO INVERMEX</t>
  </si>
  <si>
    <t>I V A MEMBRESIA</t>
  </si>
  <si>
    <t>TRASPASO A CUENTA DE INVERMEX</t>
  </si>
  <si>
    <t>TRASPASO A CUENTA DE BANCOMER</t>
  </si>
  <si>
    <t>R01 PAGO DE NOMINA</t>
  </si>
  <si>
    <t>H09 COBRO AUTOMATICO RECIBO</t>
  </si>
  <si>
    <t>G34 PAGO VIDA CREDITO PYME</t>
  </si>
  <si>
    <t>G30 RECIBO NO.</t>
  </si>
  <si>
    <t>S39 SERV BANCA INTERNET</t>
  </si>
  <si>
    <t>S40 IVA COM SERV BCA INTERNET</t>
  </si>
  <si>
    <t>N06 PAGO CUENTA DE TERCERO</t>
  </si>
  <si>
    <t>N06 PAGO CUENTA DE TERCERO  PRESTAMO GRAL</t>
  </si>
  <si>
    <t>N06 PAGO CUENTA DE TERCERO  NOMINA</t>
  </si>
  <si>
    <t>N06 PAGO CUENTA DE TERCERO  AGUINALDO</t>
  </si>
  <si>
    <t>DEPOSITO DE TERCERO</t>
  </si>
  <si>
    <t>T17 SPEI ENVIADO BAJIO</t>
  </si>
  <si>
    <t>F5145</t>
  </si>
  <si>
    <t>DEPOSITO EN EFECTIVO</t>
  </si>
  <si>
    <t>PAGO CUENTA DE TERCERO PRESTAMO GRAL</t>
  </si>
  <si>
    <t>TRASPASO A BANCOMER INVERMEX</t>
  </si>
  <si>
    <t>N06 PAGO CUENTA DE TERCERO PRESTAMO GRAL</t>
  </si>
  <si>
    <t xml:space="preserve">N06 PAGO CUENTA DE TERCERO </t>
  </si>
  <si>
    <t>F5038-F5090</t>
  </si>
  <si>
    <t xml:space="preserve">V3-JUAN CARLOS </t>
  </si>
  <si>
    <t>F4958</t>
  </si>
  <si>
    <t>TRASPASO A INVERMEX BANCOMER</t>
  </si>
  <si>
    <t>F5140-F5164</t>
  </si>
  <si>
    <t>COMPL SAT</t>
  </si>
  <si>
    <t>F5082-F5083-F5084-F5085-F5086-F5087-F5088-F5190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</si>
</sst>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0" fontId="39" fillId="43" borderId="40" xfId="0" applyFont="1" applyFill="1" applyBorder="1" applyAlignment="1">
      <alignment horizontal="center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0" fontId="39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43" fontId="16" fillId="43" borderId="10" xfId="1" applyFont="1" applyFill="1" applyBorder="1" applyAlignment="1">
      <alignment vertical="center"/>
    </xf>
    <xf numFmtId="0" fontId="18" fillId="43" borderId="12" xfId="0" applyFont="1" applyFill="1" applyBorder="1" applyAlignment="1">
      <alignment horizontal="center" vertical="center" wrapText="1"/>
    </xf>
    <xf numFmtId="16" fontId="16" fillId="43" borderId="11" xfId="0" applyNumberFormat="1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 wrapText="1"/>
    </xf>
    <xf numFmtId="0" fontId="18" fillId="43" borderId="12" xfId="0" applyFont="1" applyFill="1" applyBorder="1" applyAlignment="1">
      <alignment horizontal="center"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14" fontId="0" fillId="43" borderId="36" xfId="0" applyNumberFormat="1" applyFont="1" applyFill="1" applyBorder="1" applyAlignment="1">
      <alignment horizontal="left" vertical="center" wrapText="1"/>
    </xf>
    <xf numFmtId="14" fontId="0" fillId="43" borderId="36" xfId="0" applyNumberFormat="1" applyFill="1" applyBorder="1" applyAlignment="1">
      <alignment horizontal="left" vertical="center" wrapText="1"/>
    </xf>
    <xf numFmtId="43" fontId="16" fillId="43" borderId="36" xfId="1" applyFont="1" applyFill="1" applyBorder="1" applyAlignment="1">
      <alignment horizontal="right" vertical="center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6" fillId="43" borderId="0" xfId="0" applyFont="1" applyFill="1" applyAlignment="1">
      <alignment horizontal="center" vertical="center" wrapText="1"/>
    </xf>
    <xf numFmtId="0" fontId="16" fillId="43" borderId="36" xfId="0" applyFont="1" applyFill="1" applyBorder="1" applyAlignment="1">
      <alignment horizontal="center" vertical="center" wrapText="1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36" fillId="45" borderId="36" xfId="0" applyFont="1" applyFill="1" applyBorder="1" applyAlignment="1">
      <alignment horizontal="center" vertical="center" wrapText="1"/>
    </xf>
    <xf numFmtId="0" fontId="16" fillId="45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36" fillId="46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36" fillId="47" borderId="36" xfId="0" applyFont="1" applyFill="1" applyBorder="1" applyAlignment="1">
      <alignment horizontal="center" vertical="center" wrapText="1"/>
    </xf>
    <xf numFmtId="43" fontId="16" fillId="44" borderId="10" xfId="1" applyFont="1" applyFill="1" applyBorder="1" applyAlignment="1">
      <alignment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175" activePane="bottomLeft" state="frozenSplit"/>
      <selection pane="bottomLeft" activeCell="I170" sqref="I170:J17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52" t="s">
        <v>34</v>
      </c>
      <c r="B1" s="252"/>
      <c r="C1" s="252"/>
      <c r="D1" s="252"/>
      <c r="E1" s="252"/>
      <c r="F1" s="252"/>
      <c r="G1" s="252"/>
      <c r="H1" s="252"/>
      <c r="I1" s="252"/>
      <c r="J1" s="1">
        <v>4358.95</v>
      </c>
    </row>
    <row r="2" spans="1:10" s="2" customFormat="1" x14ac:dyDescent="0.25">
      <c r="A2" s="253" t="s">
        <v>2</v>
      </c>
      <c r="B2" s="253"/>
      <c r="C2" s="253"/>
      <c r="D2" s="253"/>
      <c r="E2" s="253"/>
      <c r="F2" s="253"/>
      <c r="G2" s="253"/>
      <c r="H2" s="253"/>
      <c r="I2" s="253"/>
    </row>
    <row r="3" spans="1:10" s="2" customFormat="1" x14ac:dyDescent="0.25">
      <c r="A3" s="254" t="s">
        <v>50</v>
      </c>
      <c r="B3" s="254"/>
      <c r="C3" s="254"/>
      <c r="D3" s="254"/>
      <c r="E3" s="254"/>
      <c r="F3" s="254"/>
      <c r="G3" s="254"/>
      <c r="H3" s="254"/>
      <c r="I3" s="254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6049.02</v>
      </c>
      <c r="F5" s="114"/>
      <c r="G5" s="115"/>
      <c r="H5" s="116"/>
      <c r="I5" s="103"/>
      <c r="J5" s="208"/>
    </row>
    <row r="6" spans="1:10" x14ac:dyDescent="0.25">
      <c r="A6" s="111">
        <v>44896</v>
      </c>
      <c r="B6" s="196" t="s">
        <v>51</v>
      </c>
      <c r="C6" s="113">
        <v>0</v>
      </c>
      <c r="D6" s="209">
        <v>14964</v>
      </c>
      <c r="E6" s="112">
        <f>E5-C6+D6</f>
        <v>21013.02</v>
      </c>
      <c r="F6" s="114">
        <v>63</v>
      </c>
      <c r="G6" s="115">
        <v>44896</v>
      </c>
      <c r="H6" s="116">
        <v>2242</v>
      </c>
      <c r="I6" s="240" t="s">
        <v>119</v>
      </c>
      <c r="J6" s="238" t="s">
        <v>45</v>
      </c>
    </row>
    <row r="7" spans="1:10" x14ac:dyDescent="0.25">
      <c r="A7" s="111">
        <v>44896</v>
      </c>
      <c r="B7" s="196" t="s">
        <v>52</v>
      </c>
      <c r="C7" s="113">
        <v>500</v>
      </c>
      <c r="D7" s="113">
        <v>0</v>
      </c>
      <c r="E7" s="100">
        <f t="shared" ref="E7:E33" si="0">E6-C7+D7</f>
        <v>20513.02</v>
      </c>
      <c r="F7" s="114"/>
      <c r="G7" s="115"/>
      <c r="H7" s="116"/>
      <c r="I7" s="116"/>
      <c r="J7" s="163"/>
    </row>
    <row r="8" spans="1:10" ht="30" x14ac:dyDescent="0.25">
      <c r="A8" s="111">
        <v>44896</v>
      </c>
      <c r="B8" s="196" t="s">
        <v>53</v>
      </c>
      <c r="C8" s="113">
        <v>0</v>
      </c>
      <c r="D8" s="113">
        <v>15000</v>
      </c>
      <c r="E8" s="112">
        <f t="shared" si="0"/>
        <v>35513.020000000004</v>
      </c>
      <c r="F8" s="114"/>
      <c r="G8" s="115"/>
      <c r="H8" s="116"/>
      <c r="I8" s="116"/>
      <c r="J8" s="163"/>
    </row>
    <row r="9" spans="1:10" x14ac:dyDescent="0.25">
      <c r="A9" s="111">
        <v>44896</v>
      </c>
      <c r="B9" s="196" t="s">
        <v>54</v>
      </c>
      <c r="C9" s="113">
        <v>3000</v>
      </c>
      <c r="D9" s="113">
        <v>0</v>
      </c>
      <c r="E9" s="100">
        <f t="shared" si="0"/>
        <v>32513.020000000004</v>
      </c>
      <c r="F9" s="114"/>
      <c r="G9" s="115"/>
      <c r="H9" s="116"/>
      <c r="I9" s="116"/>
      <c r="J9" s="163"/>
    </row>
    <row r="10" spans="1:10" ht="30" x14ac:dyDescent="0.25">
      <c r="A10" s="111">
        <v>44897</v>
      </c>
      <c r="B10" s="196" t="s">
        <v>55</v>
      </c>
      <c r="C10" s="113">
        <v>0</v>
      </c>
      <c r="D10" s="209">
        <v>13920</v>
      </c>
      <c r="E10" s="112">
        <f t="shared" si="0"/>
        <v>46433.020000000004</v>
      </c>
      <c r="F10" s="114">
        <v>237</v>
      </c>
      <c r="G10" s="115">
        <v>44897</v>
      </c>
      <c r="H10" s="116">
        <v>2243</v>
      </c>
      <c r="I10" s="243" t="s">
        <v>120</v>
      </c>
      <c r="J10" s="244" t="s">
        <v>121</v>
      </c>
    </row>
    <row r="11" spans="1:10" x14ac:dyDescent="0.25">
      <c r="A11" s="111">
        <v>44897</v>
      </c>
      <c r="B11" s="196" t="s">
        <v>56</v>
      </c>
      <c r="C11" s="113">
        <v>4917.5</v>
      </c>
      <c r="D11" s="113">
        <v>0</v>
      </c>
      <c r="E11" s="100">
        <f t="shared" si="0"/>
        <v>41515.520000000004</v>
      </c>
      <c r="F11" s="114"/>
      <c r="G11" s="115"/>
      <c r="H11" s="116"/>
      <c r="I11" s="116"/>
      <c r="J11" s="163"/>
    </row>
    <row r="12" spans="1:10" x14ac:dyDescent="0.25">
      <c r="A12" s="111">
        <v>44897</v>
      </c>
      <c r="B12" s="102" t="s">
        <v>57</v>
      </c>
      <c r="C12" s="113">
        <v>0</v>
      </c>
      <c r="D12" s="113">
        <v>120000</v>
      </c>
      <c r="E12" s="112">
        <f t="shared" si="0"/>
        <v>161515.52000000002</v>
      </c>
      <c r="F12" s="114"/>
      <c r="G12" s="115"/>
      <c r="H12" s="116"/>
      <c r="I12" s="116"/>
      <c r="J12" s="163"/>
    </row>
    <row r="13" spans="1:10" ht="30" x14ac:dyDescent="0.25">
      <c r="A13" s="111">
        <v>44897</v>
      </c>
      <c r="B13" s="196" t="s">
        <v>58</v>
      </c>
      <c r="C13" s="113">
        <v>80000</v>
      </c>
      <c r="D13" s="113">
        <v>0</v>
      </c>
      <c r="E13" s="100">
        <f t="shared" si="0"/>
        <v>81515.520000000019</v>
      </c>
      <c r="F13" s="114"/>
      <c r="G13" s="115"/>
      <c r="H13" s="116"/>
      <c r="I13" s="103"/>
      <c r="J13" s="163"/>
    </row>
    <row r="14" spans="1:10" x14ac:dyDescent="0.25">
      <c r="A14" s="111">
        <v>44897</v>
      </c>
      <c r="B14" s="196" t="s">
        <v>59</v>
      </c>
      <c r="C14" s="113">
        <v>0</v>
      </c>
      <c r="D14" s="209">
        <v>46771.199999999997</v>
      </c>
      <c r="E14" s="112">
        <f t="shared" si="0"/>
        <v>128286.72000000002</v>
      </c>
      <c r="F14" s="114">
        <v>64</v>
      </c>
      <c r="G14" s="115">
        <v>44897</v>
      </c>
      <c r="H14" s="116">
        <v>2244</v>
      </c>
      <c r="I14" s="231" t="s">
        <v>122</v>
      </c>
      <c r="J14" s="232" t="s">
        <v>123</v>
      </c>
    </row>
    <row r="15" spans="1:10" x14ac:dyDescent="0.25">
      <c r="A15" s="111">
        <v>44898</v>
      </c>
      <c r="B15" s="196" t="s">
        <v>60</v>
      </c>
      <c r="C15" s="113">
        <v>10744.84</v>
      </c>
      <c r="D15" s="113">
        <v>0</v>
      </c>
      <c r="E15" s="100">
        <f t="shared" si="0"/>
        <v>117541.88000000002</v>
      </c>
      <c r="F15" s="114"/>
      <c r="G15" s="115"/>
      <c r="H15" s="116"/>
      <c r="I15" s="116"/>
      <c r="J15" s="163"/>
    </row>
    <row r="16" spans="1:10" x14ac:dyDescent="0.25">
      <c r="A16" s="111">
        <v>44898</v>
      </c>
      <c r="B16" s="102" t="s">
        <v>61</v>
      </c>
      <c r="C16" s="113">
        <v>669</v>
      </c>
      <c r="D16" s="113">
        <v>0</v>
      </c>
      <c r="E16" s="112">
        <f t="shared" si="0"/>
        <v>116872.88000000002</v>
      </c>
      <c r="F16" s="114"/>
      <c r="G16" s="115"/>
      <c r="H16" s="116"/>
      <c r="I16" s="116"/>
      <c r="J16" s="163"/>
    </row>
    <row r="17" spans="1:10" x14ac:dyDescent="0.25">
      <c r="A17" s="111">
        <v>44898</v>
      </c>
      <c r="B17" s="102" t="s">
        <v>62</v>
      </c>
      <c r="C17" s="113">
        <v>5799.5</v>
      </c>
      <c r="D17" s="113">
        <v>0</v>
      </c>
      <c r="E17" s="100">
        <f t="shared" si="0"/>
        <v>111073.38000000002</v>
      </c>
      <c r="F17" s="114"/>
      <c r="G17" s="115"/>
      <c r="H17" s="116"/>
      <c r="I17" s="116"/>
      <c r="J17" s="163"/>
    </row>
    <row r="18" spans="1:10" x14ac:dyDescent="0.25">
      <c r="A18" s="111">
        <v>44898</v>
      </c>
      <c r="B18" s="196" t="s">
        <v>63</v>
      </c>
      <c r="C18" s="113">
        <v>1490.6</v>
      </c>
      <c r="D18" s="113">
        <v>0</v>
      </c>
      <c r="E18" s="112">
        <f t="shared" si="0"/>
        <v>109582.78000000001</v>
      </c>
      <c r="F18" s="114"/>
      <c r="G18" s="115"/>
      <c r="H18" s="116"/>
      <c r="I18" s="116"/>
      <c r="J18" s="163"/>
    </row>
    <row r="19" spans="1:10" x14ac:dyDescent="0.25">
      <c r="A19" s="111">
        <v>44900</v>
      </c>
      <c r="B19" s="196" t="s">
        <v>64</v>
      </c>
      <c r="C19" s="113">
        <v>4880</v>
      </c>
      <c r="D19" s="113">
        <v>0</v>
      </c>
      <c r="E19" s="100">
        <f t="shared" si="0"/>
        <v>104702.78000000001</v>
      </c>
      <c r="F19" s="114"/>
      <c r="G19" s="115"/>
      <c r="H19" s="116"/>
      <c r="I19" s="116"/>
      <c r="J19" s="163"/>
    </row>
    <row r="20" spans="1:10" x14ac:dyDescent="0.25">
      <c r="A20" s="111">
        <v>44901</v>
      </c>
      <c r="B20" s="102" t="s">
        <v>65</v>
      </c>
      <c r="C20" s="113">
        <v>721.6</v>
      </c>
      <c r="D20" s="113">
        <v>0</v>
      </c>
      <c r="E20" s="112">
        <f t="shared" si="0"/>
        <v>103981.18000000001</v>
      </c>
      <c r="F20" s="114"/>
      <c r="G20" s="115"/>
      <c r="H20" s="116"/>
      <c r="I20" s="116"/>
      <c r="J20" s="163"/>
    </row>
    <row r="21" spans="1:10" x14ac:dyDescent="0.25">
      <c r="A21" s="111">
        <v>44901</v>
      </c>
      <c r="B21" s="102" t="s">
        <v>66</v>
      </c>
      <c r="C21" s="113">
        <v>334.2</v>
      </c>
      <c r="D21" s="113">
        <v>0</v>
      </c>
      <c r="E21" s="100">
        <f t="shared" si="0"/>
        <v>103646.98000000001</v>
      </c>
      <c r="F21" s="114"/>
      <c r="G21" s="115"/>
      <c r="H21" s="116"/>
      <c r="I21" s="116"/>
      <c r="J21" s="163"/>
    </row>
    <row r="22" spans="1:10" ht="30" x14ac:dyDescent="0.25">
      <c r="A22" s="111">
        <v>44901</v>
      </c>
      <c r="B22" s="196" t="s">
        <v>67</v>
      </c>
      <c r="C22" s="113">
        <v>0</v>
      </c>
      <c r="D22" s="209">
        <v>12586</v>
      </c>
      <c r="E22" s="112">
        <f t="shared" si="0"/>
        <v>116232.98000000001</v>
      </c>
      <c r="F22" s="114">
        <v>62</v>
      </c>
      <c r="G22" s="115">
        <v>44901</v>
      </c>
      <c r="H22" s="116">
        <v>2245</v>
      </c>
      <c r="I22" s="240" t="s">
        <v>124</v>
      </c>
      <c r="J22" s="238" t="s">
        <v>45</v>
      </c>
    </row>
    <row r="23" spans="1:10" ht="30" x14ac:dyDescent="0.25">
      <c r="A23" s="111">
        <v>44901</v>
      </c>
      <c r="B23" s="102" t="s">
        <v>68</v>
      </c>
      <c r="C23" s="113">
        <v>0</v>
      </c>
      <c r="D23" s="209">
        <v>34800</v>
      </c>
      <c r="E23" s="100">
        <f t="shared" si="0"/>
        <v>151032.98000000001</v>
      </c>
      <c r="F23" s="114">
        <v>299</v>
      </c>
      <c r="G23" s="115">
        <v>44901</v>
      </c>
      <c r="H23" s="116">
        <v>2246</v>
      </c>
      <c r="I23" s="231" t="s">
        <v>125</v>
      </c>
      <c r="J23" s="232" t="s">
        <v>41</v>
      </c>
    </row>
    <row r="24" spans="1:10" x14ac:dyDescent="0.25">
      <c r="A24" s="111">
        <v>44901</v>
      </c>
      <c r="B24" s="102" t="s">
        <v>69</v>
      </c>
      <c r="C24" s="113">
        <v>835.36</v>
      </c>
      <c r="D24" s="113">
        <v>0</v>
      </c>
      <c r="E24" s="112">
        <f t="shared" si="0"/>
        <v>150197.62000000002</v>
      </c>
      <c r="F24" s="114"/>
      <c r="G24" s="115"/>
      <c r="H24" s="116"/>
      <c r="I24" s="116"/>
      <c r="J24" s="163"/>
    </row>
    <row r="25" spans="1:10" ht="30" x14ac:dyDescent="0.25">
      <c r="A25" s="111">
        <v>44901</v>
      </c>
      <c r="B25" s="102" t="s">
        <v>70</v>
      </c>
      <c r="C25" s="113">
        <v>0</v>
      </c>
      <c r="D25" s="209">
        <v>14268</v>
      </c>
      <c r="E25" s="100">
        <f t="shared" si="0"/>
        <v>164465.62000000002</v>
      </c>
      <c r="F25" s="114">
        <v>163</v>
      </c>
      <c r="G25" s="115">
        <v>44901</v>
      </c>
      <c r="H25" s="116">
        <v>2247</v>
      </c>
      <c r="I25" s="237" t="s">
        <v>126</v>
      </c>
      <c r="J25" s="238" t="s">
        <v>45</v>
      </c>
    </row>
    <row r="26" spans="1:10" x14ac:dyDescent="0.25">
      <c r="A26" s="111">
        <v>44902</v>
      </c>
      <c r="B26" s="102" t="s">
        <v>71</v>
      </c>
      <c r="C26" s="113">
        <v>24961.75</v>
      </c>
      <c r="D26" s="113">
        <v>0</v>
      </c>
      <c r="E26" s="112">
        <f>E25-C26+D26</f>
        <v>139503.87000000002</v>
      </c>
      <c r="F26" s="114"/>
      <c r="G26" s="115"/>
      <c r="H26" s="116"/>
      <c r="I26" s="103"/>
      <c r="J26" s="163"/>
    </row>
    <row r="27" spans="1:10" s="117" customFormat="1" x14ac:dyDescent="0.25">
      <c r="A27" s="111">
        <v>44902</v>
      </c>
      <c r="B27" s="102" t="s">
        <v>72</v>
      </c>
      <c r="C27" s="113">
        <v>766.59</v>
      </c>
      <c r="D27" s="113">
        <v>0</v>
      </c>
      <c r="E27" s="100">
        <f>E26-C27+D27</f>
        <v>138737.28000000003</v>
      </c>
      <c r="F27" s="114"/>
      <c r="G27" s="115"/>
      <c r="H27" s="116"/>
      <c r="I27" s="116"/>
      <c r="J27" s="163"/>
    </row>
    <row r="28" spans="1:10" s="117" customFormat="1" x14ac:dyDescent="0.25">
      <c r="A28" s="111">
        <v>44902</v>
      </c>
      <c r="B28" s="102" t="s">
        <v>73</v>
      </c>
      <c r="C28" s="113">
        <v>159.37</v>
      </c>
      <c r="D28" s="113">
        <v>0</v>
      </c>
      <c r="E28" s="100">
        <f>E27-C28+D28</f>
        <v>138577.91000000003</v>
      </c>
      <c r="F28" s="114"/>
      <c r="G28" s="115"/>
      <c r="H28" s="116"/>
      <c r="I28" s="116"/>
      <c r="J28" s="163"/>
    </row>
    <row r="29" spans="1:10" x14ac:dyDescent="0.25">
      <c r="A29" s="111">
        <v>44902</v>
      </c>
      <c r="B29" s="102" t="s">
        <v>74</v>
      </c>
      <c r="C29" s="113">
        <v>1675.43</v>
      </c>
      <c r="D29" s="113">
        <v>0</v>
      </c>
      <c r="E29" s="112">
        <f t="shared" si="0"/>
        <v>136902.48000000004</v>
      </c>
      <c r="F29" s="114"/>
      <c r="G29" s="115"/>
      <c r="H29" s="116"/>
      <c r="I29" s="116"/>
      <c r="J29" s="163"/>
    </row>
    <row r="30" spans="1:10" x14ac:dyDescent="0.25">
      <c r="A30" s="111">
        <v>44902</v>
      </c>
      <c r="B30" s="102" t="s">
        <v>73</v>
      </c>
      <c r="C30" s="113">
        <v>231.07</v>
      </c>
      <c r="D30" s="113">
        <v>0</v>
      </c>
      <c r="E30" s="100">
        <f t="shared" si="0"/>
        <v>136671.41000000003</v>
      </c>
      <c r="F30" s="114"/>
      <c r="G30" s="115"/>
      <c r="H30" s="116"/>
      <c r="I30" s="103"/>
      <c r="J30" s="163"/>
    </row>
    <row r="31" spans="1:10" x14ac:dyDescent="0.25">
      <c r="A31" s="111">
        <v>44902</v>
      </c>
      <c r="B31" s="102" t="s">
        <v>75</v>
      </c>
      <c r="C31" s="113">
        <v>6700</v>
      </c>
      <c r="D31" s="113">
        <v>0</v>
      </c>
      <c r="E31" s="112">
        <f t="shared" si="0"/>
        <v>129971.41000000003</v>
      </c>
      <c r="F31" s="114"/>
      <c r="G31" s="115"/>
      <c r="H31" s="103"/>
      <c r="I31" s="103"/>
      <c r="J31" s="163"/>
    </row>
    <row r="32" spans="1:10" x14ac:dyDescent="0.25">
      <c r="A32" s="111">
        <v>44902</v>
      </c>
      <c r="B32" s="102" t="s">
        <v>76</v>
      </c>
      <c r="C32" s="113">
        <v>8033.07</v>
      </c>
      <c r="D32" s="113">
        <v>0</v>
      </c>
      <c r="E32" s="100">
        <f t="shared" si="0"/>
        <v>121938.34000000003</v>
      </c>
      <c r="F32" s="114"/>
      <c r="G32" s="115"/>
      <c r="H32" s="116"/>
      <c r="I32" s="116"/>
      <c r="J32" s="163"/>
    </row>
    <row r="33" spans="1:10" x14ac:dyDescent="0.25">
      <c r="A33" s="111">
        <v>44902</v>
      </c>
      <c r="B33" s="102" t="s">
        <v>77</v>
      </c>
      <c r="C33" s="113">
        <v>0</v>
      </c>
      <c r="D33" s="224">
        <v>8033.07</v>
      </c>
      <c r="E33" s="112">
        <f t="shared" si="0"/>
        <v>129971.41000000003</v>
      </c>
      <c r="F33" s="114"/>
      <c r="G33" s="115"/>
      <c r="H33" s="116"/>
      <c r="I33" s="116"/>
      <c r="J33" s="163"/>
    </row>
    <row r="34" spans="1:10" x14ac:dyDescent="0.25">
      <c r="A34" s="111">
        <v>44902</v>
      </c>
      <c r="B34" s="102" t="s">
        <v>78</v>
      </c>
      <c r="C34" s="113">
        <v>0</v>
      </c>
      <c r="D34" s="209">
        <v>76444</v>
      </c>
      <c r="E34" s="100">
        <f t="shared" ref="E34:E97" si="1">E33-C34+D34</f>
        <v>206415.41000000003</v>
      </c>
      <c r="F34" s="114">
        <v>333</v>
      </c>
      <c r="G34" s="115">
        <v>44902</v>
      </c>
      <c r="H34" s="116" t="s">
        <v>192</v>
      </c>
      <c r="I34" s="237" t="s">
        <v>127</v>
      </c>
      <c r="J34" s="238" t="s">
        <v>44</v>
      </c>
    </row>
    <row r="35" spans="1:10" x14ac:dyDescent="0.25">
      <c r="A35" s="111">
        <v>44902</v>
      </c>
      <c r="B35" s="102" t="s">
        <v>79</v>
      </c>
      <c r="C35" s="113">
        <v>1102.23</v>
      </c>
      <c r="D35" s="113">
        <v>0</v>
      </c>
      <c r="E35" s="112">
        <f t="shared" si="1"/>
        <v>205313.18000000002</v>
      </c>
      <c r="F35" s="114"/>
      <c r="G35" s="115"/>
      <c r="H35" s="116"/>
      <c r="I35" s="116"/>
      <c r="J35" s="163"/>
    </row>
    <row r="36" spans="1:10" x14ac:dyDescent="0.25">
      <c r="A36" s="111">
        <v>44903</v>
      </c>
      <c r="B36" s="102" t="s">
        <v>80</v>
      </c>
      <c r="C36" s="113">
        <v>566.41</v>
      </c>
      <c r="D36" s="113">
        <v>0</v>
      </c>
      <c r="E36" s="100">
        <f t="shared" si="1"/>
        <v>204746.77000000002</v>
      </c>
      <c r="F36" s="114"/>
      <c r="G36" s="115"/>
      <c r="H36" s="116"/>
      <c r="I36" s="103"/>
      <c r="J36" s="163"/>
    </row>
    <row r="37" spans="1:10" ht="30" x14ac:dyDescent="0.25">
      <c r="A37" s="111">
        <v>44903</v>
      </c>
      <c r="B37" s="102" t="s">
        <v>81</v>
      </c>
      <c r="C37" s="113">
        <v>0</v>
      </c>
      <c r="D37" s="209">
        <v>6264</v>
      </c>
      <c r="E37" s="112">
        <f t="shared" si="1"/>
        <v>211010.77000000002</v>
      </c>
      <c r="F37" s="114">
        <v>136</v>
      </c>
      <c r="G37" s="115">
        <v>44903</v>
      </c>
      <c r="H37" s="116">
        <v>2248</v>
      </c>
      <c r="I37" s="237" t="s">
        <v>128</v>
      </c>
      <c r="J37" s="238" t="s">
        <v>45</v>
      </c>
    </row>
    <row r="38" spans="1:10" x14ac:dyDescent="0.25">
      <c r="A38" s="111">
        <v>44903</v>
      </c>
      <c r="B38" s="102" t="s">
        <v>82</v>
      </c>
      <c r="C38" s="113">
        <v>53000</v>
      </c>
      <c r="D38" s="113">
        <v>0</v>
      </c>
      <c r="E38" s="100">
        <f t="shared" si="1"/>
        <v>158010.77000000002</v>
      </c>
      <c r="F38" s="114"/>
      <c r="G38" s="115"/>
      <c r="H38" s="116"/>
      <c r="I38" s="116"/>
      <c r="J38" s="163"/>
    </row>
    <row r="39" spans="1:10" x14ac:dyDescent="0.25">
      <c r="A39" s="111">
        <v>44903</v>
      </c>
      <c r="B39" s="102" t="s">
        <v>83</v>
      </c>
      <c r="C39" s="113">
        <v>50000</v>
      </c>
      <c r="D39" s="113">
        <v>0</v>
      </c>
      <c r="E39" s="112">
        <f t="shared" si="1"/>
        <v>108010.77000000002</v>
      </c>
      <c r="F39" s="114"/>
      <c r="G39" s="115"/>
      <c r="H39" s="116"/>
      <c r="I39" s="103"/>
      <c r="J39" s="163"/>
    </row>
    <row r="40" spans="1:10" x14ac:dyDescent="0.25">
      <c r="A40" s="111">
        <v>44903</v>
      </c>
      <c r="B40" s="102" t="s">
        <v>84</v>
      </c>
      <c r="C40" s="113">
        <v>33711.339999999997</v>
      </c>
      <c r="D40" s="113">
        <v>0</v>
      </c>
      <c r="E40" s="100">
        <f t="shared" si="1"/>
        <v>74299.430000000022</v>
      </c>
      <c r="F40" s="114"/>
      <c r="G40" s="115"/>
      <c r="H40" s="116"/>
      <c r="I40" s="103"/>
      <c r="J40" s="163"/>
    </row>
    <row r="41" spans="1:10" x14ac:dyDescent="0.25">
      <c r="A41" s="111">
        <v>44903</v>
      </c>
      <c r="B41" s="185" t="s">
        <v>85</v>
      </c>
      <c r="C41" s="113">
        <v>0</v>
      </c>
      <c r="D41" s="209">
        <v>7540</v>
      </c>
      <c r="E41" s="112">
        <f t="shared" si="1"/>
        <v>81839.430000000022</v>
      </c>
      <c r="F41" s="114">
        <v>225</v>
      </c>
      <c r="G41" s="115">
        <v>44903</v>
      </c>
      <c r="H41" s="116">
        <v>2249</v>
      </c>
      <c r="I41" s="236" t="s">
        <v>129</v>
      </c>
      <c r="J41" s="232" t="s">
        <v>41</v>
      </c>
    </row>
    <row r="42" spans="1:10" x14ac:dyDescent="0.25">
      <c r="A42" s="111">
        <v>44904</v>
      </c>
      <c r="B42" s="102" t="s">
        <v>86</v>
      </c>
      <c r="C42" s="113">
        <v>0</v>
      </c>
      <c r="D42" s="209">
        <v>56376</v>
      </c>
      <c r="E42" s="100">
        <f t="shared" si="1"/>
        <v>138215.43000000002</v>
      </c>
      <c r="F42" s="114">
        <v>160</v>
      </c>
      <c r="G42" s="115">
        <v>44904</v>
      </c>
      <c r="H42" s="116">
        <v>2250</v>
      </c>
      <c r="I42" s="237" t="s">
        <v>185</v>
      </c>
      <c r="J42" s="238" t="s">
        <v>45</v>
      </c>
    </row>
    <row r="43" spans="1:10" x14ac:dyDescent="0.25">
      <c r="A43" s="111">
        <v>44904</v>
      </c>
      <c r="B43" s="102" t="s">
        <v>87</v>
      </c>
      <c r="C43" s="113">
        <v>3485.41</v>
      </c>
      <c r="D43" s="113">
        <v>0</v>
      </c>
      <c r="E43" s="112">
        <f t="shared" si="1"/>
        <v>134730.02000000002</v>
      </c>
      <c r="F43" s="114"/>
      <c r="G43" s="115"/>
      <c r="H43" s="116"/>
      <c r="I43" s="103"/>
      <c r="J43" s="163"/>
    </row>
    <row r="44" spans="1:10" ht="30" x14ac:dyDescent="0.25">
      <c r="A44" s="111">
        <v>44904</v>
      </c>
      <c r="B44" s="102" t="s">
        <v>88</v>
      </c>
      <c r="C44" s="113">
        <v>0</v>
      </c>
      <c r="D44" s="209">
        <v>3471.3</v>
      </c>
      <c r="E44" s="100">
        <f t="shared" si="1"/>
        <v>138201.32</v>
      </c>
      <c r="F44" s="114">
        <v>103</v>
      </c>
      <c r="G44" s="115">
        <v>44904</v>
      </c>
      <c r="H44" s="116">
        <v>2251</v>
      </c>
      <c r="I44" s="237" t="s">
        <v>130</v>
      </c>
      <c r="J44" s="238" t="s">
        <v>45</v>
      </c>
    </row>
    <row r="45" spans="1:10" x14ac:dyDescent="0.25">
      <c r="A45" s="111">
        <v>44904</v>
      </c>
      <c r="B45" s="102" t="s">
        <v>89</v>
      </c>
      <c r="C45" s="113">
        <v>18998.02</v>
      </c>
      <c r="D45" s="113">
        <v>0</v>
      </c>
      <c r="E45" s="112">
        <f t="shared" si="1"/>
        <v>119203.3</v>
      </c>
      <c r="F45" s="114"/>
      <c r="G45" s="115"/>
      <c r="H45" s="116"/>
      <c r="I45" s="103"/>
      <c r="J45" s="163"/>
    </row>
    <row r="46" spans="1:10" x14ac:dyDescent="0.25">
      <c r="A46" s="111">
        <v>44904</v>
      </c>
      <c r="B46" s="102" t="s">
        <v>90</v>
      </c>
      <c r="C46" s="113">
        <v>0</v>
      </c>
      <c r="D46" s="209">
        <v>43500</v>
      </c>
      <c r="E46" s="100">
        <f>E45-C46+D46</f>
        <v>162703.29999999999</v>
      </c>
      <c r="F46" s="114">
        <v>6</v>
      </c>
      <c r="G46" s="115">
        <v>44904</v>
      </c>
      <c r="H46" s="116">
        <v>2252</v>
      </c>
      <c r="I46" s="236" t="s">
        <v>131</v>
      </c>
      <c r="J46" s="232" t="s">
        <v>46</v>
      </c>
    </row>
    <row r="47" spans="1:10" x14ac:dyDescent="0.25">
      <c r="A47" s="111">
        <v>44904</v>
      </c>
      <c r="B47" s="102" t="s">
        <v>91</v>
      </c>
      <c r="C47" s="113">
        <v>0</v>
      </c>
      <c r="D47" s="209">
        <v>11542</v>
      </c>
      <c r="E47" s="112">
        <f t="shared" si="1"/>
        <v>174245.3</v>
      </c>
      <c r="F47" s="114">
        <v>44</v>
      </c>
      <c r="G47" s="115">
        <v>44904</v>
      </c>
      <c r="H47" s="116">
        <v>2253</v>
      </c>
      <c r="I47" s="245" t="s">
        <v>132</v>
      </c>
      <c r="J47" s="244" t="s">
        <v>121</v>
      </c>
    </row>
    <row r="48" spans="1:10" x14ac:dyDescent="0.25">
      <c r="A48" s="111">
        <v>44904</v>
      </c>
      <c r="B48" s="102" t="s">
        <v>92</v>
      </c>
      <c r="C48" s="113">
        <v>26848.12</v>
      </c>
      <c r="D48" s="113">
        <v>0</v>
      </c>
      <c r="E48" s="100">
        <f t="shared" si="1"/>
        <v>147397.18</v>
      </c>
      <c r="F48" s="114"/>
      <c r="G48" s="115"/>
      <c r="H48" s="116"/>
      <c r="I48" s="103"/>
      <c r="J48" s="163"/>
    </row>
    <row r="49" spans="1:10" x14ac:dyDescent="0.25">
      <c r="A49" s="111">
        <v>44904</v>
      </c>
      <c r="B49" s="102" t="s">
        <v>83</v>
      </c>
      <c r="C49" s="113">
        <v>20396.66</v>
      </c>
      <c r="D49" s="113">
        <v>0</v>
      </c>
      <c r="E49" s="112">
        <f t="shared" si="1"/>
        <v>127000.51999999999</v>
      </c>
      <c r="F49" s="114"/>
      <c r="G49" s="115"/>
      <c r="H49" s="116"/>
      <c r="I49" s="103"/>
      <c r="J49" s="163"/>
    </row>
    <row r="50" spans="1:10" x14ac:dyDescent="0.25">
      <c r="A50" s="111">
        <v>44904</v>
      </c>
      <c r="B50" s="102" t="s">
        <v>93</v>
      </c>
      <c r="C50" s="113">
        <v>0</v>
      </c>
      <c r="D50" s="209">
        <v>40000</v>
      </c>
      <c r="E50" s="100">
        <f t="shared" si="1"/>
        <v>167000.51999999999</v>
      </c>
      <c r="F50" s="114">
        <v>307</v>
      </c>
      <c r="G50" s="115">
        <v>44904</v>
      </c>
      <c r="H50" s="116">
        <v>2254</v>
      </c>
      <c r="I50" s="236" t="s">
        <v>133</v>
      </c>
      <c r="J50" s="232" t="s">
        <v>41</v>
      </c>
    </row>
    <row r="51" spans="1:10" x14ac:dyDescent="0.25">
      <c r="A51" s="111">
        <v>44904</v>
      </c>
      <c r="B51" s="102" t="s">
        <v>134</v>
      </c>
      <c r="C51" s="113">
        <v>0</v>
      </c>
      <c r="D51" s="209">
        <v>6264</v>
      </c>
      <c r="E51" s="112">
        <f t="shared" si="1"/>
        <v>173264.52</v>
      </c>
      <c r="F51" s="114">
        <v>232</v>
      </c>
      <c r="G51" s="115">
        <v>44904</v>
      </c>
      <c r="H51" s="116">
        <v>2255</v>
      </c>
      <c r="I51" s="237" t="s">
        <v>135</v>
      </c>
      <c r="J51" s="238" t="s">
        <v>45</v>
      </c>
    </row>
    <row r="52" spans="1:10" x14ac:dyDescent="0.25">
      <c r="A52" s="111">
        <v>44905</v>
      </c>
      <c r="B52" s="102" t="s">
        <v>94</v>
      </c>
      <c r="C52" s="113">
        <v>2911.7</v>
      </c>
      <c r="D52" s="113">
        <v>0</v>
      </c>
      <c r="E52" s="100">
        <f t="shared" si="1"/>
        <v>170352.81999999998</v>
      </c>
      <c r="F52" s="114"/>
      <c r="G52" s="115"/>
      <c r="H52" s="116"/>
      <c r="I52" s="103"/>
      <c r="J52" s="163"/>
    </row>
    <row r="53" spans="1:10" x14ac:dyDescent="0.25">
      <c r="A53" s="111">
        <v>44905</v>
      </c>
      <c r="B53" s="196" t="s">
        <v>95</v>
      </c>
      <c r="C53" s="113">
        <v>1484.1</v>
      </c>
      <c r="D53" s="113">
        <v>0</v>
      </c>
      <c r="E53" s="112">
        <f t="shared" si="1"/>
        <v>168868.71999999997</v>
      </c>
      <c r="F53" s="114"/>
      <c r="G53" s="115"/>
      <c r="H53" s="116"/>
      <c r="I53" s="103"/>
      <c r="J53" s="163"/>
    </row>
    <row r="54" spans="1:10" x14ac:dyDescent="0.25">
      <c r="A54" s="111">
        <v>44905</v>
      </c>
      <c r="B54" s="102" t="s">
        <v>96</v>
      </c>
      <c r="C54" s="113">
        <v>533.49</v>
      </c>
      <c r="D54" s="113">
        <v>0</v>
      </c>
      <c r="E54" s="100">
        <f t="shared" si="1"/>
        <v>168335.22999999998</v>
      </c>
      <c r="F54" s="114"/>
      <c r="G54" s="115"/>
      <c r="H54" s="116"/>
      <c r="I54" s="103"/>
      <c r="J54" s="163"/>
    </row>
    <row r="55" spans="1:10" x14ac:dyDescent="0.25">
      <c r="A55" s="111">
        <v>44905</v>
      </c>
      <c r="B55" s="196" t="s">
        <v>97</v>
      </c>
      <c r="C55" s="113">
        <v>241</v>
      </c>
      <c r="D55" s="113">
        <v>0</v>
      </c>
      <c r="E55" s="112">
        <f t="shared" si="1"/>
        <v>168094.22999999998</v>
      </c>
      <c r="F55" s="114"/>
      <c r="G55" s="115"/>
      <c r="H55" s="116"/>
      <c r="I55" s="103"/>
      <c r="J55" s="163"/>
    </row>
    <row r="56" spans="1:10" x14ac:dyDescent="0.25">
      <c r="A56" s="111">
        <v>44905</v>
      </c>
      <c r="B56" s="102" t="s">
        <v>98</v>
      </c>
      <c r="C56" s="113">
        <v>7237.78</v>
      </c>
      <c r="D56" s="113">
        <v>0</v>
      </c>
      <c r="E56" s="100">
        <f t="shared" si="1"/>
        <v>160856.44999999998</v>
      </c>
      <c r="F56" s="114"/>
      <c r="G56" s="115"/>
      <c r="H56" s="116"/>
      <c r="I56" s="103"/>
      <c r="J56" s="163"/>
    </row>
    <row r="57" spans="1:10" x14ac:dyDescent="0.25">
      <c r="A57" s="111">
        <v>44905</v>
      </c>
      <c r="B57" s="102" t="s">
        <v>98</v>
      </c>
      <c r="C57" s="113">
        <v>33525.32</v>
      </c>
      <c r="D57" s="113">
        <v>0</v>
      </c>
      <c r="E57" s="112">
        <f t="shared" si="1"/>
        <v>127331.12999999998</v>
      </c>
      <c r="F57" s="114"/>
      <c r="G57" s="115"/>
      <c r="H57" s="116"/>
      <c r="I57" s="103"/>
      <c r="J57" s="163"/>
    </row>
    <row r="58" spans="1:10" x14ac:dyDescent="0.25">
      <c r="A58" s="111">
        <v>44905</v>
      </c>
      <c r="B58" s="102" t="s">
        <v>43</v>
      </c>
      <c r="C58" s="113">
        <v>3000</v>
      </c>
      <c r="D58" s="113">
        <v>0</v>
      </c>
      <c r="E58" s="100">
        <f t="shared" si="1"/>
        <v>124331.12999999998</v>
      </c>
      <c r="F58" s="114"/>
      <c r="G58" s="115"/>
      <c r="H58" s="116"/>
      <c r="I58" s="103"/>
      <c r="J58" s="163"/>
    </row>
    <row r="59" spans="1:10" x14ac:dyDescent="0.25">
      <c r="A59" s="111">
        <v>44906</v>
      </c>
      <c r="B59" s="102" t="s">
        <v>198</v>
      </c>
      <c r="C59" s="113">
        <v>1073</v>
      </c>
      <c r="D59" s="113">
        <v>0</v>
      </c>
      <c r="E59" s="112">
        <f t="shared" si="1"/>
        <v>123258.12999999998</v>
      </c>
      <c r="F59" s="114"/>
      <c r="G59" s="115"/>
      <c r="H59" s="116"/>
      <c r="I59" s="103"/>
      <c r="J59" s="163"/>
    </row>
    <row r="60" spans="1:10" x14ac:dyDescent="0.25">
      <c r="A60" s="111">
        <v>44907</v>
      </c>
      <c r="B60" s="102" t="s">
        <v>199</v>
      </c>
      <c r="C60" s="113">
        <v>1403.04</v>
      </c>
      <c r="D60" s="113">
        <v>0</v>
      </c>
      <c r="E60" s="100">
        <f t="shared" si="1"/>
        <v>121855.08999999998</v>
      </c>
      <c r="F60" s="114"/>
      <c r="G60" s="115"/>
      <c r="H60" s="116"/>
      <c r="I60" s="103"/>
      <c r="J60" s="163"/>
    </row>
    <row r="61" spans="1:10" x14ac:dyDescent="0.25">
      <c r="A61" s="111">
        <v>44907</v>
      </c>
      <c r="B61" s="102" t="s">
        <v>200</v>
      </c>
      <c r="C61" s="113">
        <v>1999</v>
      </c>
      <c r="D61" s="113">
        <v>0</v>
      </c>
      <c r="E61" s="112">
        <f t="shared" si="1"/>
        <v>119856.08999999998</v>
      </c>
      <c r="F61" s="114"/>
      <c r="G61" s="115"/>
      <c r="H61" s="116"/>
      <c r="I61" s="103"/>
      <c r="J61" s="163"/>
    </row>
    <row r="62" spans="1:10" x14ac:dyDescent="0.25">
      <c r="A62" s="111">
        <v>44907</v>
      </c>
      <c r="B62" s="102" t="s">
        <v>83</v>
      </c>
      <c r="C62" s="113">
        <v>20396.66</v>
      </c>
      <c r="D62" s="113">
        <v>0</v>
      </c>
      <c r="E62" s="100">
        <f t="shared" si="1"/>
        <v>99459.429999999978</v>
      </c>
      <c r="F62" s="173"/>
      <c r="G62" s="174"/>
      <c r="H62" s="175"/>
      <c r="I62" s="172"/>
      <c r="J62" s="163"/>
    </row>
    <row r="63" spans="1:10" x14ac:dyDescent="0.25">
      <c r="A63" s="111">
        <v>44908</v>
      </c>
      <c r="B63" s="102" t="s">
        <v>199</v>
      </c>
      <c r="C63" s="113">
        <v>664.84</v>
      </c>
      <c r="D63" s="113">
        <v>0</v>
      </c>
      <c r="E63" s="112">
        <f t="shared" si="1"/>
        <v>98794.589999999982</v>
      </c>
      <c r="F63" s="173"/>
      <c r="G63" s="174"/>
      <c r="H63" s="175"/>
      <c r="I63" s="172"/>
      <c r="J63" s="163"/>
    </row>
    <row r="64" spans="1:10" ht="30" x14ac:dyDescent="0.25">
      <c r="A64" s="111">
        <v>44908</v>
      </c>
      <c r="B64" s="102" t="s">
        <v>99</v>
      </c>
      <c r="C64" s="113">
        <v>0</v>
      </c>
      <c r="D64" s="209">
        <v>115304</v>
      </c>
      <c r="E64" s="100">
        <f t="shared" si="1"/>
        <v>214098.58999999997</v>
      </c>
      <c r="F64" s="173">
        <v>139</v>
      </c>
      <c r="G64" s="174">
        <v>44908</v>
      </c>
      <c r="H64" s="175">
        <v>2256</v>
      </c>
      <c r="I64" s="239" t="s">
        <v>190</v>
      </c>
      <c r="J64" s="238" t="s">
        <v>45</v>
      </c>
    </row>
    <row r="65" spans="1:10" x14ac:dyDescent="0.25">
      <c r="A65" s="111">
        <v>44908</v>
      </c>
      <c r="B65" s="102" t="s">
        <v>100</v>
      </c>
      <c r="C65" s="113">
        <v>0</v>
      </c>
      <c r="D65" s="209">
        <v>6264</v>
      </c>
      <c r="E65" s="112">
        <f t="shared" si="1"/>
        <v>220362.58999999997</v>
      </c>
      <c r="F65" s="173">
        <v>266</v>
      </c>
      <c r="G65" s="174">
        <v>44908</v>
      </c>
      <c r="H65" s="175">
        <v>2257</v>
      </c>
      <c r="I65" s="235" t="s">
        <v>164</v>
      </c>
      <c r="J65" s="232" t="s">
        <v>41</v>
      </c>
    </row>
    <row r="66" spans="1:10" ht="30" x14ac:dyDescent="0.25">
      <c r="A66" s="111">
        <v>44908</v>
      </c>
      <c r="B66" s="102" t="s">
        <v>101</v>
      </c>
      <c r="C66" s="113">
        <v>0</v>
      </c>
      <c r="D66" s="209">
        <v>8120</v>
      </c>
      <c r="E66" s="100">
        <f t="shared" si="1"/>
        <v>228482.58999999997</v>
      </c>
      <c r="F66" s="173">
        <v>329</v>
      </c>
      <c r="G66" s="174">
        <v>44908</v>
      </c>
      <c r="H66" s="175">
        <v>2258</v>
      </c>
      <c r="I66" s="239" t="s">
        <v>165</v>
      </c>
      <c r="J66" s="238" t="s">
        <v>45</v>
      </c>
    </row>
    <row r="67" spans="1:10" x14ac:dyDescent="0.25">
      <c r="A67" s="111">
        <v>44909</v>
      </c>
      <c r="B67" s="102" t="s">
        <v>83</v>
      </c>
      <c r="C67" s="113">
        <v>20000</v>
      </c>
      <c r="D67" s="113">
        <v>0</v>
      </c>
      <c r="E67" s="112">
        <f t="shared" si="1"/>
        <v>208482.58999999997</v>
      </c>
      <c r="F67" s="173"/>
      <c r="G67" s="174"/>
      <c r="H67" s="175"/>
      <c r="I67" s="172"/>
      <c r="J67" s="163"/>
    </row>
    <row r="68" spans="1:10" x14ac:dyDescent="0.25">
      <c r="A68" s="111">
        <v>44909</v>
      </c>
      <c r="B68" s="102" t="s">
        <v>80</v>
      </c>
      <c r="C68" s="113">
        <v>548.91</v>
      </c>
      <c r="D68" s="113">
        <v>0</v>
      </c>
      <c r="E68" s="100">
        <f t="shared" si="1"/>
        <v>207933.67999999996</v>
      </c>
      <c r="F68" s="173"/>
      <c r="G68" s="174"/>
      <c r="H68" s="175"/>
      <c r="I68" s="172"/>
      <c r="J68" s="163"/>
    </row>
    <row r="69" spans="1:10" x14ac:dyDescent="0.25">
      <c r="A69" s="111">
        <v>44909</v>
      </c>
      <c r="B69" s="102" t="s">
        <v>102</v>
      </c>
      <c r="C69" s="113">
        <v>0</v>
      </c>
      <c r="D69" s="209">
        <v>114666</v>
      </c>
      <c r="E69" s="112">
        <f t="shared" si="1"/>
        <v>322599.67999999993</v>
      </c>
      <c r="F69" s="173">
        <v>333</v>
      </c>
      <c r="G69" s="174">
        <v>44909</v>
      </c>
      <c r="H69" s="175" t="s">
        <v>192</v>
      </c>
      <c r="I69" s="239" t="s">
        <v>166</v>
      </c>
      <c r="J69" s="238" t="s">
        <v>44</v>
      </c>
    </row>
    <row r="70" spans="1:10" x14ac:dyDescent="0.25">
      <c r="A70" s="111">
        <v>44909</v>
      </c>
      <c r="B70" s="102" t="s">
        <v>82</v>
      </c>
      <c r="C70" s="113">
        <v>149000</v>
      </c>
      <c r="D70" s="113">
        <v>0</v>
      </c>
      <c r="E70" s="100">
        <f t="shared" si="1"/>
        <v>173599.67999999993</v>
      </c>
      <c r="F70" s="173"/>
      <c r="G70" s="174"/>
      <c r="H70" s="175"/>
      <c r="I70" s="172"/>
      <c r="J70" s="163"/>
    </row>
    <row r="71" spans="1:10" x14ac:dyDescent="0.25">
      <c r="A71" s="111">
        <v>44910</v>
      </c>
      <c r="B71" s="196" t="s">
        <v>103</v>
      </c>
      <c r="C71" s="113">
        <v>0</v>
      </c>
      <c r="D71" s="209">
        <v>6960</v>
      </c>
      <c r="E71" s="112">
        <f t="shared" si="1"/>
        <v>180559.67999999993</v>
      </c>
      <c r="F71" s="173">
        <v>222</v>
      </c>
      <c r="G71" s="174">
        <v>44910</v>
      </c>
      <c r="H71" s="175">
        <v>2259</v>
      </c>
      <c r="I71" s="235" t="s">
        <v>167</v>
      </c>
      <c r="J71" s="232" t="s">
        <v>41</v>
      </c>
    </row>
    <row r="72" spans="1:10" x14ac:dyDescent="0.25">
      <c r="A72" s="111">
        <v>44910</v>
      </c>
      <c r="B72" s="196" t="s">
        <v>104</v>
      </c>
      <c r="C72" s="113">
        <v>0</v>
      </c>
      <c r="D72" s="209">
        <v>238542.4</v>
      </c>
      <c r="E72" s="100">
        <f t="shared" si="1"/>
        <v>419102.07999999996</v>
      </c>
      <c r="F72" s="173">
        <v>213</v>
      </c>
      <c r="G72" s="174">
        <v>44910</v>
      </c>
      <c r="H72" s="175">
        <v>2260</v>
      </c>
      <c r="I72" s="235" t="s">
        <v>188</v>
      </c>
      <c r="J72" s="232" t="s">
        <v>46</v>
      </c>
    </row>
    <row r="73" spans="1:10" x14ac:dyDescent="0.25">
      <c r="A73" s="111">
        <v>44910</v>
      </c>
      <c r="B73" s="196" t="s">
        <v>105</v>
      </c>
      <c r="C73" s="113">
        <v>0</v>
      </c>
      <c r="D73" s="209">
        <v>17400</v>
      </c>
      <c r="E73" s="112">
        <f t="shared" si="1"/>
        <v>436502.07999999996</v>
      </c>
      <c r="F73" s="173">
        <v>255</v>
      </c>
      <c r="G73" s="174">
        <v>44910</v>
      </c>
      <c r="H73" s="175"/>
      <c r="I73" s="235" t="s">
        <v>168</v>
      </c>
      <c r="J73" s="232" t="s">
        <v>41</v>
      </c>
    </row>
    <row r="74" spans="1:10" x14ac:dyDescent="0.25">
      <c r="A74" s="111">
        <v>44910</v>
      </c>
      <c r="B74" s="196" t="s">
        <v>201</v>
      </c>
      <c r="C74" s="113">
        <v>0</v>
      </c>
      <c r="D74" s="113">
        <v>1520.52</v>
      </c>
      <c r="E74" s="100">
        <f t="shared" si="1"/>
        <v>438022.6</v>
      </c>
      <c r="F74" s="173"/>
      <c r="G74" s="174"/>
      <c r="H74" s="175"/>
      <c r="I74" s="172"/>
      <c r="J74" s="163"/>
    </row>
    <row r="75" spans="1:10" x14ac:dyDescent="0.25">
      <c r="A75" s="111">
        <v>44910</v>
      </c>
      <c r="B75" s="196" t="s">
        <v>202</v>
      </c>
      <c r="C75" s="113">
        <v>137428.09</v>
      </c>
      <c r="D75" s="113">
        <v>0</v>
      </c>
      <c r="E75" s="112">
        <f t="shared" si="1"/>
        <v>300594.51</v>
      </c>
      <c r="F75" s="173"/>
      <c r="G75" s="174"/>
      <c r="H75" s="175"/>
      <c r="I75" s="172"/>
      <c r="J75" s="163"/>
    </row>
    <row r="76" spans="1:10" x14ac:dyDescent="0.25">
      <c r="A76" s="111">
        <v>44910</v>
      </c>
      <c r="B76" s="196" t="s">
        <v>106</v>
      </c>
      <c r="C76" s="113">
        <v>0</v>
      </c>
      <c r="D76" s="209">
        <v>70156.800000000003</v>
      </c>
      <c r="E76" s="100">
        <f t="shared" si="1"/>
        <v>370751.31</v>
      </c>
      <c r="F76" s="173">
        <v>64</v>
      </c>
      <c r="G76" s="174">
        <v>44910</v>
      </c>
      <c r="H76" s="175">
        <v>2261</v>
      </c>
      <c r="I76" s="235" t="s">
        <v>189</v>
      </c>
      <c r="J76" s="232" t="s">
        <v>46</v>
      </c>
    </row>
    <row r="77" spans="1:10" x14ac:dyDescent="0.25">
      <c r="A77" s="111">
        <v>44910</v>
      </c>
      <c r="B77" s="102" t="s">
        <v>203</v>
      </c>
      <c r="C77" s="113">
        <v>40000</v>
      </c>
      <c r="D77" s="113">
        <v>0</v>
      </c>
      <c r="E77" s="112">
        <f t="shared" si="1"/>
        <v>330751.31</v>
      </c>
      <c r="F77" s="173"/>
      <c r="G77" s="174"/>
      <c r="H77" s="175"/>
      <c r="I77" s="172"/>
      <c r="J77" s="163"/>
    </row>
    <row r="78" spans="1:10" x14ac:dyDescent="0.25">
      <c r="A78" s="111">
        <v>44910</v>
      </c>
      <c r="B78" s="102" t="s">
        <v>83</v>
      </c>
      <c r="C78" s="113">
        <v>1084.76</v>
      </c>
      <c r="D78" s="113">
        <v>0</v>
      </c>
      <c r="E78" s="100">
        <f t="shared" si="1"/>
        <v>329666.55</v>
      </c>
      <c r="F78" s="173"/>
      <c r="G78" s="174"/>
      <c r="H78" s="175"/>
      <c r="I78" s="172"/>
      <c r="J78" s="163"/>
    </row>
    <row r="79" spans="1:10" x14ac:dyDescent="0.25">
      <c r="A79" s="111">
        <v>44910</v>
      </c>
      <c r="B79" s="102" t="s">
        <v>83</v>
      </c>
      <c r="C79" s="113">
        <v>40000</v>
      </c>
      <c r="D79" s="113">
        <v>0</v>
      </c>
      <c r="E79" s="112">
        <f t="shared" si="1"/>
        <v>289666.55</v>
      </c>
      <c r="F79" s="173"/>
      <c r="G79" s="174"/>
      <c r="H79" s="175"/>
      <c r="I79" s="172"/>
      <c r="J79" s="163"/>
    </row>
    <row r="80" spans="1:10" x14ac:dyDescent="0.25">
      <c r="A80" s="111">
        <v>44910</v>
      </c>
      <c r="B80" s="185" t="s">
        <v>82</v>
      </c>
      <c r="C80" s="113">
        <v>22000</v>
      </c>
      <c r="D80" s="113">
        <v>0</v>
      </c>
      <c r="E80" s="100">
        <f t="shared" si="1"/>
        <v>267666.55</v>
      </c>
      <c r="F80" s="173"/>
      <c r="G80" s="174"/>
      <c r="H80" s="175"/>
      <c r="I80" s="172"/>
      <c r="J80" s="163"/>
    </row>
    <row r="81" spans="1:10" x14ac:dyDescent="0.25">
      <c r="A81" s="111">
        <v>44910</v>
      </c>
      <c r="B81" s="102" t="s">
        <v>107</v>
      </c>
      <c r="C81" s="113">
        <v>0</v>
      </c>
      <c r="D81" s="209">
        <v>15776</v>
      </c>
      <c r="E81" s="112">
        <f t="shared" si="1"/>
        <v>283442.55</v>
      </c>
      <c r="F81" s="173">
        <v>41</v>
      </c>
      <c r="G81" s="174">
        <v>44910</v>
      </c>
      <c r="H81" s="175">
        <v>2262</v>
      </c>
      <c r="I81" s="246" t="s">
        <v>169</v>
      </c>
      <c r="J81" s="244" t="s">
        <v>121</v>
      </c>
    </row>
    <row r="82" spans="1:10" ht="30" x14ac:dyDescent="0.25">
      <c r="A82" s="111">
        <v>44911</v>
      </c>
      <c r="B82" s="102" t="s">
        <v>108</v>
      </c>
      <c r="C82" s="113">
        <v>0</v>
      </c>
      <c r="D82" s="209">
        <v>3471.3</v>
      </c>
      <c r="E82" s="100">
        <f t="shared" si="1"/>
        <v>286913.84999999998</v>
      </c>
      <c r="F82" s="173">
        <v>103</v>
      </c>
      <c r="G82" s="174">
        <v>44911</v>
      </c>
      <c r="H82" s="175">
        <v>2263</v>
      </c>
      <c r="I82" s="239" t="s">
        <v>170</v>
      </c>
      <c r="J82" s="238" t="s">
        <v>45</v>
      </c>
    </row>
    <row r="83" spans="1:10" x14ac:dyDescent="0.25">
      <c r="A83" s="111">
        <v>44911</v>
      </c>
      <c r="B83" s="102" t="s">
        <v>204</v>
      </c>
      <c r="C83" s="113">
        <v>8450.52</v>
      </c>
      <c r="D83" s="113">
        <v>0</v>
      </c>
      <c r="E83" s="112">
        <f t="shared" si="1"/>
        <v>278463.32999999996</v>
      </c>
      <c r="F83" s="173"/>
      <c r="G83" s="174"/>
      <c r="H83" s="175"/>
      <c r="I83" s="172"/>
      <c r="J83" s="163"/>
    </row>
    <row r="84" spans="1:10" x14ac:dyDescent="0.25">
      <c r="A84" s="111">
        <v>44911</v>
      </c>
      <c r="B84" s="102" t="s">
        <v>205</v>
      </c>
      <c r="C84" s="113">
        <v>1489</v>
      </c>
      <c r="D84" s="113">
        <v>0</v>
      </c>
      <c r="E84" s="100">
        <f t="shared" si="1"/>
        <v>276974.32999999996</v>
      </c>
      <c r="F84" s="173"/>
      <c r="G84" s="174"/>
      <c r="H84" s="175"/>
      <c r="I84" s="172"/>
      <c r="J84" s="163"/>
    </row>
    <row r="85" spans="1:10" x14ac:dyDescent="0.25">
      <c r="A85" s="111">
        <v>44911</v>
      </c>
      <c r="B85" s="102" t="s">
        <v>206</v>
      </c>
      <c r="C85" s="113">
        <v>1487.5</v>
      </c>
      <c r="D85" s="113">
        <v>0</v>
      </c>
      <c r="E85" s="112">
        <f t="shared" si="1"/>
        <v>275486.82999999996</v>
      </c>
      <c r="F85" s="173"/>
      <c r="G85" s="174"/>
      <c r="H85" s="175"/>
      <c r="I85" s="172"/>
      <c r="J85" s="163"/>
    </row>
    <row r="86" spans="1:10" x14ac:dyDescent="0.25">
      <c r="A86" s="111">
        <v>44911</v>
      </c>
      <c r="B86" s="102" t="s">
        <v>207</v>
      </c>
      <c r="C86" s="113">
        <v>13971</v>
      </c>
      <c r="D86" s="113">
        <v>0</v>
      </c>
      <c r="E86" s="100">
        <f t="shared" si="1"/>
        <v>261515.82999999996</v>
      </c>
      <c r="F86" s="173"/>
      <c r="G86" s="174"/>
      <c r="H86" s="175"/>
      <c r="I86" s="172"/>
      <c r="J86" s="163"/>
    </row>
    <row r="87" spans="1:10" x14ac:dyDescent="0.25">
      <c r="A87" s="111">
        <v>44911</v>
      </c>
      <c r="B87" s="102" t="s">
        <v>109</v>
      </c>
      <c r="C87" s="113">
        <v>0</v>
      </c>
      <c r="D87" s="209">
        <v>16240</v>
      </c>
      <c r="E87" s="112">
        <f t="shared" si="1"/>
        <v>277755.82999999996</v>
      </c>
      <c r="F87" s="173">
        <v>61</v>
      </c>
      <c r="G87" s="174">
        <v>44911</v>
      </c>
      <c r="H87" s="175">
        <v>2264</v>
      </c>
      <c r="I87" s="235" t="s">
        <v>171</v>
      </c>
      <c r="J87" s="232" t="s">
        <v>41</v>
      </c>
    </row>
    <row r="88" spans="1:10" x14ac:dyDescent="0.25">
      <c r="A88" s="111">
        <v>44911</v>
      </c>
      <c r="B88" s="102" t="s">
        <v>110</v>
      </c>
      <c r="C88" s="113">
        <v>0</v>
      </c>
      <c r="D88" s="209">
        <v>17226</v>
      </c>
      <c r="E88" s="100">
        <f t="shared" si="1"/>
        <v>294981.82999999996</v>
      </c>
      <c r="F88" s="173">
        <v>139</v>
      </c>
      <c r="G88" s="174">
        <v>44911</v>
      </c>
      <c r="H88" s="175">
        <v>2265</v>
      </c>
      <c r="I88" s="239" t="s">
        <v>172</v>
      </c>
      <c r="J88" s="238" t="s">
        <v>45</v>
      </c>
    </row>
    <row r="89" spans="1:10" x14ac:dyDescent="0.25">
      <c r="A89" s="111">
        <v>44911</v>
      </c>
      <c r="B89" s="102" t="s">
        <v>194</v>
      </c>
      <c r="C89" s="113">
        <v>0</v>
      </c>
      <c r="D89" s="209">
        <v>59624</v>
      </c>
      <c r="E89" s="112">
        <f t="shared" si="1"/>
        <v>354605.82999999996</v>
      </c>
      <c r="F89" s="173">
        <v>88</v>
      </c>
      <c r="G89" s="174">
        <v>44911</v>
      </c>
      <c r="H89" s="175">
        <v>2266</v>
      </c>
      <c r="I89" s="235" t="s">
        <v>173</v>
      </c>
      <c r="J89" s="232" t="s">
        <v>46</v>
      </c>
    </row>
    <row r="90" spans="1:10" x14ac:dyDescent="0.25">
      <c r="A90" s="111">
        <v>44911</v>
      </c>
      <c r="B90" s="102" t="s">
        <v>111</v>
      </c>
      <c r="C90" s="113">
        <v>0</v>
      </c>
      <c r="D90" s="209">
        <v>4060</v>
      </c>
      <c r="E90" s="100">
        <f t="shared" si="1"/>
        <v>358665.82999999996</v>
      </c>
      <c r="F90" s="173">
        <v>25</v>
      </c>
      <c r="G90" s="174">
        <v>44911</v>
      </c>
      <c r="H90" s="175">
        <v>2267</v>
      </c>
      <c r="I90" s="235" t="s">
        <v>174</v>
      </c>
      <c r="J90" s="232" t="s">
        <v>46</v>
      </c>
    </row>
    <row r="91" spans="1:10" x14ac:dyDescent="0.25">
      <c r="A91" s="111">
        <v>44911</v>
      </c>
      <c r="B91" s="102" t="s">
        <v>208</v>
      </c>
      <c r="C91" s="113">
        <v>4141.2</v>
      </c>
      <c r="D91" s="113">
        <v>0</v>
      </c>
      <c r="E91" s="112">
        <f t="shared" si="1"/>
        <v>354524.62999999995</v>
      </c>
      <c r="F91" s="173"/>
      <c r="G91" s="174"/>
      <c r="H91" s="175"/>
      <c r="I91" s="172"/>
      <c r="J91" s="163"/>
    </row>
    <row r="92" spans="1:10" x14ac:dyDescent="0.25">
      <c r="A92" s="111">
        <v>44911</v>
      </c>
      <c r="B92" s="102" t="s">
        <v>209</v>
      </c>
      <c r="C92" s="113">
        <v>15322.44</v>
      </c>
      <c r="D92" s="113">
        <v>0</v>
      </c>
      <c r="E92" s="100">
        <f t="shared" si="1"/>
        <v>339202.18999999994</v>
      </c>
      <c r="F92" s="173"/>
      <c r="G92" s="174"/>
      <c r="H92" s="175"/>
      <c r="I92" s="172"/>
      <c r="J92" s="163"/>
    </row>
    <row r="93" spans="1:10" x14ac:dyDescent="0.25">
      <c r="A93" s="111">
        <v>44911</v>
      </c>
      <c r="B93" s="102" t="s">
        <v>210</v>
      </c>
      <c r="C93" s="113">
        <v>7200</v>
      </c>
      <c r="D93" s="113">
        <v>0</v>
      </c>
      <c r="E93" s="112">
        <f t="shared" si="1"/>
        <v>332002.18999999994</v>
      </c>
      <c r="F93" s="173"/>
      <c r="G93" s="174"/>
      <c r="H93" s="175"/>
      <c r="I93" s="172"/>
      <c r="J93" s="163"/>
    </row>
    <row r="94" spans="1:10" x14ac:dyDescent="0.25">
      <c r="A94" s="111">
        <v>44911</v>
      </c>
      <c r="B94" s="102" t="s">
        <v>211</v>
      </c>
      <c r="C94" s="113">
        <v>2674.26</v>
      </c>
      <c r="D94" s="113">
        <v>0</v>
      </c>
      <c r="E94" s="100">
        <f t="shared" si="1"/>
        <v>329327.92999999993</v>
      </c>
      <c r="F94" s="173"/>
      <c r="G94" s="174"/>
      <c r="H94" s="175"/>
      <c r="I94" s="172"/>
      <c r="J94" s="163"/>
    </row>
    <row r="95" spans="1:10" x14ac:dyDescent="0.25">
      <c r="A95" s="111">
        <v>44911</v>
      </c>
      <c r="B95" s="102" t="s">
        <v>212</v>
      </c>
      <c r="C95" s="113">
        <v>2955.68</v>
      </c>
      <c r="D95" s="113">
        <v>0</v>
      </c>
      <c r="E95" s="112">
        <f t="shared" si="1"/>
        <v>326372.24999999994</v>
      </c>
      <c r="F95" s="173"/>
      <c r="G95" s="174"/>
      <c r="H95" s="175"/>
      <c r="I95" s="172"/>
      <c r="J95" s="163"/>
    </row>
    <row r="96" spans="1:10" x14ac:dyDescent="0.25">
      <c r="A96" s="111">
        <v>44911</v>
      </c>
      <c r="B96" s="102" t="s">
        <v>213</v>
      </c>
      <c r="C96" s="113">
        <v>22515.599999999999</v>
      </c>
      <c r="D96" s="113">
        <v>0</v>
      </c>
      <c r="E96" s="100">
        <f t="shared" si="1"/>
        <v>303856.64999999997</v>
      </c>
      <c r="F96" s="173"/>
      <c r="G96" s="174"/>
      <c r="H96" s="175"/>
      <c r="I96" s="172"/>
      <c r="J96" s="163"/>
    </row>
    <row r="97" spans="1:10" x14ac:dyDescent="0.25">
      <c r="A97" s="111">
        <v>44911</v>
      </c>
      <c r="B97" s="102" t="s">
        <v>112</v>
      </c>
      <c r="C97" s="113">
        <v>0</v>
      </c>
      <c r="D97" s="209">
        <v>38222</v>
      </c>
      <c r="E97" s="112">
        <f t="shared" si="1"/>
        <v>342078.64999999997</v>
      </c>
      <c r="F97" s="173">
        <v>333</v>
      </c>
      <c r="G97" s="174">
        <v>44911</v>
      </c>
      <c r="H97" s="175" t="s">
        <v>192</v>
      </c>
      <c r="I97" s="239" t="s">
        <v>175</v>
      </c>
      <c r="J97" s="238" t="s">
        <v>44</v>
      </c>
    </row>
    <row r="98" spans="1:10" x14ac:dyDescent="0.25">
      <c r="A98" s="111">
        <v>44911</v>
      </c>
      <c r="B98" s="102" t="s">
        <v>193</v>
      </c>
      <c r="C98" s="113">
        <v>0</v>
      </c>
      <c r="D98" s="209">
        <v>3712</v>
      </c>
      <c r="E98" s="100">
        <f t="shared" ref="E98:E161" si="2">E97-C98+D98</f>
        <v>345790.64999999997</v>
      </c>
      <c r="F98" s="173">
        <v>77</v>
      </c>
      <c r="G98" s="174">
        <v>44911</v>
      </c>
      <c r="H98" s="175">
        <v>2268</v>
      </c>
      <c r="I98" s="246" t="s">
        <v>177</v>
      </c>
      <c r="J98" s="244" t="s">
        <v>121</v>
      </c>
    </row>
    <row r="99" spans="1:10" x14ac:dyDescent="0.25">
      <c r="A99" s="111">
        <v>44911</v>
      </c>
      <c r="B99" s="102" t="s">
        <v>214</v>
      </c>
      <c r="C99" s="113">
        <v>4524</v>
      </c>
      <c r="D99" s="113">
        <v>0</v>
      </c>
      <c r="E99" s="112">
        <f t="shared" si="2"/>
        <v>341266.64999999997</v>
      </c>
      <c r="F99" s="173"/>
      <c r="G99" s="174"/>
      <c r="H99" s="175"/>
      <c r="I99" s="172"/>
      <c r="J99" s="163"/>
    </row>
    <row r="100" spans="1:10" ht="30" x14ac:dyDescent="0.25">
      <c r="A100" s="111">
        <v>44911</v>
      </c>
      <c r="B100" s="102" t="s">
        <v>215</v>
      </c>
      <c r="C100" s="113">
        <v>4944</v>
      </c>
      <c r="D100" s="113">
        <v>0</v>
      </c>
      <c r="E100" s="100">
        <f t="shared" si="2"/>
        <v>336322.64999999997</v>
      </c>
      <c r="F100" s="173"/>
      <c r="G100" s="174"/>
      <c r="H100" s="175"/>
      <c r="I100" s="172"/>
      <c r="J100" s="163"/>
    </row>
    <row r="101" spans="1:10" x14ac:dyDescent="0.25">
      <c r="A101" s="111">
        <v>44912</v>
      </c>
      <c r="B101" s="102" t="s">
        <v>216</v>
      </c>
      <c r="C101" s="113">
        <v>3560</v>
      </c>
      <c r="D101" s="113">
        <v>0</v>
      </c>
      <c r="E101" s="112">
        <f t="shared" si="2"/>
        <v>332762.64999999997</v>
      </c>
      <c r="F101" s="173"/>
      <c r="G101" s="174"/>
      <c r="H101" s="175"/>
      <c r="I101" s="172"/>
      <c r="J101" s="163"/>
    </row>
    <row r="102" spans="1:10" x14ac:dyDescent="0.25">
      <c r="A102" s="111">
        <v>44912</v>
      </c>
      <c r="B102" s="102" t="s">
        <v>217</v>
      </c>
      <c r="C102" s="113">
        <v>3876</v>
      </c>
      <c r="D102" s="113">
        <v>0</v>
      </c>
      <c r="E102" s="100">
        <f t="shared" si="2"/>
        <v>328886.64999999997</v>
      </c>
      <c r="F102" s="173"/>
      <c r="G102" s="174"/>
      <c r="H102" s="175"/>
      <c r="I102" s="172"/>
      <c r="J102" s="163"/>
    </row>
    <row r="103" spans="1:10" x14ac:dyDescent="0.25">
      <c r="A103" s="111">
        <v>44913</v>
      </c>
      <c r="B103" s="102" t="s">
        <v>218</v>
      </c>
      <c r="C103" s="113">
        <v>17640</v>
      </c>
      <c r="D103" s="113">
        <v>0</v>
      </c>
      <c r="E103" s="112">
        <f t="shared" si="2"/>
        <v>311246.64999999997</v>
      </c>
      <c r="F103" s="173"/>
      <c r="G103" s="174"/>
      <c r="H103" s="175"/>
      <c r="I103" s="172"/>
      <c r="J103" s="163"/>
    </row>
    <row r="104" spans="1:10" s="117" customFormat="1" x14ac:dyDescent="0.25">
      <c r="A104" s="111">
        <v>44913</v>
      </c>
      <c r="B104" s="102" t="s">
        <v>219</v>
      </c>
      <c r="C104" s="113">
        <v>795.76</v>
      </c>
      <c r="D104" s="113">
        <v>0</v>
      </c>
      <c r="E104" s="100">
        <f t="shared" si="2"/>
        <v>310450.88999999996</v>
      </c>
      <c r="F104" s="173"/>
      <c r="G104" s="174"/>
      <c r="H104" s="175"/>
      <c r="I104" s="172"/>
      <c r="J104" s="163"/>
    </row>
    <row r="105" spans="1:10" s="117" customFormat="1" x14ac:dyDescent="0.25">
      <c r="A105" s="111">
        <v>44914</v>
      </c>
      <c r="B105" s="102" t="s">
        <v>220</v>
      </c>
      <c r="C105" s="113">
        <v>38651.24</v>
      </c>
      <c r="D105" s="113">
        <v>0</v>
      </c>
      <c r="E105" s="112">
        <f t="shared" si="2"/>
        <v>271799.64999999997</v>
      </c>
      <c r="F105" s="173"/>
      <c r="G105" s="174"/>
      <c r="H105" s="175"/>
      <c r="I105" s="172"/>
      <c r="J105" s="163"/>
    </row>
    <row r="106" spans="1:10" s="117" customFormat="1" x14ac:dyDescent="0.25">
      <c r="A106" s="111">
        <v>44914</v>
      </c>
      <c r="B106" s="102" t="s">
        <v>113</v>
      </c>
      <c r="C106" s="113">
        <v>0</v>
      </c>
      <c r="D106" s="209">
        <v>76444</v>
      </c>
      <c r="E106" s="100">
        <f t="shared" si="2"/>
        <v>348243.64999999997</v>
      </c>
      <c r="F106" s="173">
        <v>333</v>
      </c>
      <c r="G106" s="174">
        <v>44914</v>
      </c>
      <c r="H106" s="175" t="s">
        <v>192</v>
      </c>
      <c r="I106" s="239" t="s">
        <v>176</v>
      </c>
      <c r="J106" s="238" t="s">
        <v>44</v>
      </c>
    </row>
    <row r="107" spans="1:10" s="117" customFormat="1" x14ac:dyDescent="0.25">
      <c r="A107" s="111">
        <v>44914</v>
      </c>
      <c r="B107" s="102" t="s">
        <v>221</v>
      </c>
      <c r="C107" s="113">
        <v>41946.52</v>
      </c>
      <c r="D107" s="113">
        <v>0</v>
      </c>
      <c r="E107" s="112">
        <f t="shared" si="2"/>
        <v>306297.12999999995</v>
      </c>
      <c r="F107" s="173"/>
      <c r="G107" s="173"/>
      <c r="H107" s="173"/>
      <c r="I107" s="173"/>
      <c r="J107" s="173"/>
    </row>
    <row r="108" spans="1:10" s="117" customFormat="1" x14ac:dyDescent="0.25">
      <c r="A108" s="111">
        <v>44914</v>
      </c>
      <c r="B108" s="102" t="s">
        <v>222</v>
      </c>
      <c r="C108" s="113">
        <v>1972</v>
      </c>
      <c r="D108" s="113">
        <v>0</v>
      </c>
      <c r="E108" s="100">
        <f>E107-C108+D108</f>
        <v>304325.12999999995</v>
      </c>
      <c r="F108" s="173"/>
      <c r="G108" s="174"/>
      <c r="H108" s="175"/>
      <c r="I108" s="172"/>
      <c r="J108" s="163"/>
    </row>
    <row r="109" spans="1:10" s="117" customFormat="1" ht="30" x14ac:dyDescent="0.25">
      <c r="A109" s="111">
        <v>44914</v>
      </c>
      <c r="B109" s="102" t="s">
        <v>223</v>
      </c>
      <c r="C109" s="113">
        <v>17400</v>
      </c>
      <c r="D109" s="113">
        <v>0</v>
      </c>
      <c r="E109" s="112">
        <f t="shared" si="2"/>
        <v>286925.12999999995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44914</v>
      </c>
      <c r="B110" s="102" t="s">
        <v>43</v>
      </c>
      <c r="C110" s="113">
        <v>3000</v>
      </c>
      <c r="D110" s="113">
        <v>0</v>
      </c>
      <c r="E110" s="100">
        <f t="shared" si="2"/>
        <v>283925.12999999995</v>
      </c>
      <c r="F110" s="173"/>
      <c r="G110" s="174"/>
      <c r="H110" s="175"/>
      <c r="I110" s="172"/>
      <c r="J110" s="163"/>
    </row>
    <row r="111" spans="1:10" s="117" customFormat="1" x14ac:dyDescent="0.25">
      <c r="A111" s="111">
        <v>44914</v>
      </c>
      <c r="B111" s="102" t="s">
        <v>83</v>
      </c>
      <c r="C111" s="113">
        <v>40000</v>
      </c>
      <c r="D111" s="113">
        <v>0</v>
      </c>
      <c r="E111" s="112">
        <f t="shared" si="2"/>
        <v>243925.12999999995</v>
      </c>
      <c r="F111" s="173"/>
      <c r="G111" s="174"/>
      <c r="H111" s="175"/>
      <c r="I111" s="172"/>
      <c r="J111" s="163"/>
    </row>
    <row r="112" spans="1:10" s="117" customFormat="1" ht="30" x14ac:dyDescent="0.25">
      <c r="A112" s="111">
        <v>44915</v>
      </c>
      <c r="B112" s="102" t="s">
        <v>224</v>
      </c>
      <c r="C112" s="113">
        <v>30707</v>
      </c>
      <c r="D112" s="113">
        <v>0</v>
      </c>
      <c r="E112" s="100">
        <f t="shared" si="2"/>
        <v>213218.12999999995</v>
      </c>
      <c r="F112" s="173"/>
      <c r="G112" s="174"/>
      <c r="H112" s="175"/>
      <c r="I112" s="172"/>
      <c r="J112" s="163"/>
    </row>
    <row r="113" spans="1:10" s="117" customFormat="1" ht="30" x14ac:dyDescent="0.25">
      <c r="A113" s="111">
        <v>44915</v>
      </c>
      <c r="B113" s="102" t="s">
        <v>225</v>
      </c>
      <c r="C113" s="113">
        <v>15620</v>
      </c>
      <c r="D113" s="113">
        <v>0</v>
      </c>
      <c r="E113" s="112">
        <f t="shared" si="2"/>
        <v>197598.12999999995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44915</v>
      </c>
      <c r="B114" s="102" t="s">
        <v>226</v>
      </c>
      <c r="C114" s="113">
        <v>5359.2</v>
      </c>
      <c r="D114" s="113">
        <v>0</v>
      </c>
      <c r="E114" s="100">
        <f t="shared" si="2"/>
        <v>192238.92999999993</v>
      </c>
      <c r="F114" s="173"/>
      <c r="G114" s="174"/>
      <c r="H114" s="175"/>
      <c r="I114" s="172"/>
      <c r="J114" s="163"/>
    </row>
    <row r="115" spans="1:10" s="117" customFormat="1" x14ac:dyDescent="0.25">
      <c r="A115" s="111">
        <v>44916</v>
      </c>
      <c r="B115" s="102" t="s">
        <v>227</v>
      </c>
      <c r="C115" s="113">
        <v>3712</v>
      </c>
      <c r="D115" s="113">
        <v>0</v>
      </c>
      <c r="E115" s="112">
        <f t="shared" si="2"/>
        <v>188526.92999999993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44916</v>
      </c>
      <c r="B116" s="102" t="s">
        <v>228</v>
      </c>
      <c r="C116" s="113">
        <v>2279.4</v>
      </c>
      <c r="D116" s="113">
        <v>0</v>
      </c>
      <c r="E116" s="100">
        <f t="shared" si="2"/>
        <v>186247.52999999994</v>
      </c>
      <c r="F116" s="173"/>
      <c r="G116" s="174"/>
      <c r="H116" s="175"/>
      <c r="I116" s="172"/>
      <c r="J116" s="163"/>
    </row>
    <row r="117" spans="1:10" s="117" customFormat="1" ht="30" x14ac:dyDescent="0.25">
      <c r="A117" s="111">
        <v>44916</v>
      </c>
      <c r="B117" s="102" t="s">
        <v>53</v>
      </c>
      <c r="C117" s="113">
        <v>0</v>
      </c>
      <c r="D117" s="113">
        <v>100000</v>
      </c>
      <c r="E117" s="112">
        <f t="shared" si="2"/>
        <v>286247.52999999991</v>
      </c>
      <c r="F117" s="173"/>
      <c r="G117" s="174"/>
      <c r="H117" s="175"/>
      <c r="I117" s="172"/>
      <c r="J117" s="163"/>
    </row>
    <row r="118" spans="1:10" s="117" customFormat="1" ht="30" x14ac:dyDescent="0.25">
      <c r="A118" s="111">
        <v>44916</v>
      </c>
      <c r="B118" s="102" t="s">
        <v>229</v>
      </c>
      <c r="C118" s="113">
        <v>0</v>
      </c>
      <c r="D118" s="113">
        <v>50000</v>
      </c>
      <c r="E118" s="100">
        <f t="shared" si="2"/>
        <v>336247.52999999991</v>
      </c>
      <c r="F118" s="173"/>
      <c r="G118" s="174"/>
      <c r="H118" s="175"/>
      <c r="I118" s="172"/>
      <c r="J118" s="163"/>
    </row>
    <row r="119" spans="1:10" x14ac:dyDescent="0.25">
      <c r="A119" s="111">
        <v>44916</v>
      </c>
      <c r="B119" s="102" t="s">
        <v>183</v>
      </c>
      <c r="C119" s="113">
        <v>0</v>
      </c>
      <c r="D119" s="209">
        <v>8700</v>
      </c>
      <c r="E119" s="100">
        <f t="shared" ref="E119:E120" si="3">E118-C119+D119</f>
        <v>344947.52999999991</v>
      </c>
      <c r="F119" s="173">
        <v>183</v>
      </c>
      <c r="G119" s="174">
        <v>44916</v>
      </c>
      <c r="H119" s="175">
        <v>2269</v>
      </c>
      <c r="I119" s="235" t="s">
        <v>186</v>
      </c>
      <c r="J119" s="232" t="s">
        <v>41</v>
      </c>
    </row>
    <row r="120" spans="1:10" s="117" customFormat="1" ht="30" x14ac:dyDescent="0.25">
      <c r="A120" s="111">
        <v>44917</v>
      </c>
      <c r="B120" s="102" t="s">
        <v>184</v>
      </c>
      <c r="C120" s="113">
        <v>0</v>
      </c>
      <c r="D120" s="209">
        <v>27144</v>
      </c>
      <c r="E120" s="112">
        <f t="shared" si="3"/>
        <v>372091.52999999991</v>
      </c>
      <c r="F120" s="173">
        <v>335</v>
      </c>
      <c r="G120" s="174">
        <v>44917</v>
      </c>
      <c r="H120" s="175">
        <v>2270</v>
      </c>
      <c r="I120" s="235" t="s">
        <v>187</v>
      </c>
      <c r="J120" s="232" t="s">
        <v>41</v>
      </c>
    </row>
    <row r="121" spans="1:10" s="117" customFormat="1" ht="30" x14ac:dyDescent="0.25">
      <c r="A121" s="111">
        <v>44917</v>
      </c>
      <c r="B121" s="102" t="s">
        <v>230</v>
      </c>
      <c r="C121" s="113">
        <v>0</v>
      </c>
      <c r="D121" s="113">
        <v>80000</v>
      </c>
      <c r="E121" s="112">
        <f t="shared" si="2"/>
        <v>452091.52999999991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44917</v>
      </c>
      <c r="B122" s="102" t="s">
        <v>231</v>
      </c>
      <c r="C122" s="113">
        <v>65000</v>
      </c>
      <c r="D122" s="113">
        <v>0</v>
      </c>
      <c r="E122" s="100">
        <f t="shared" si="2"/>
        <v>387091.52999999991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44917</v>
      </c>
      <c r="B123" s="102" t="s">
        <v>232</v>
      </c>
      <c r="C123" s="113">
        <v>2726</v>
      </c>
      <c r="D123" s="113">
        <v>0</v>
      </c>
      <c r="E123" s="112">
        <f t="shared" si="2"/>
        <v>384365.52999999991</v>
      </c>
      <c r="F123" s="173"/>
      <c r="G123" s="174"/>
      <c r="H123" s="175"/>
      <c r="I123" s="172"/>
      <c r="J123" s="163"/>
    </row>
    <row r="124" spans="1:10" s="117" customFormat="1" x14ac:dyDescent="0.25">
      <c r="A124" s="111">
        <v>44917</v>
      </c>
      <c r="B124" s="102" t="s">
        <v>233</v>
      </c>
      <c r="C124" s="113">
        <v>2320</v>
      </c>
      <c r="D124" s="113">
        <v>0</v>
      </c>
      <c r="E124" s="100">
        <f t="shared" si="2"/>
        <v>382045.52999999991</v>
      </c>
      <c r="F124" s="173"/>
      <c r="G124" s="174"/>
      <c r="H124" s="175"/>
      <c r="I124" s="172"/>
      <c r="J124" s="163"/>
    </row>
    <row r="125" spans="1:10" s="117" customFormat="1" x14ac:dyDescent="0.25">
      <c r="A125" s="111">
        <v>44917</v>
      </c>
      <c r="B125" s="102" t="s">
        <v>234</v>
      </c>
      <c r="C125" s="113">
        <v>2494</v>
      </c>
      <c r="D125" s="113">
        <v>0</v>
      </c>
      <c r="E125" s="112">
        <f t="shared" si="2"/>
        <v>379551.52999999991</v>
      </c>
      <c r="F125" s="173"/>
      <c r="G125" s="174"/>
      <c r="H125" s="175"/>
      <c r="I125" s="172"/>
      <c r="J125" s="163"/>
    </row>
    <row r="126" spans="1:10" s="117" customFormat="1" x14ac:dyDescent="0.25">
      <c r="A126" s="111">
        <v>44917</v>
      </c>
      <c r="B126" s="102" t="s">
        <v>235</v>
      </c>
      <c r="C126" s="113">
        <v>0</v>
      </c>
      <c r="D126" s="113">
        <v>150000</v>
      </c>
      <c r="E126" s="100">
        <f t="shared" si="2"/>
        <v>529551.52999999991</v>
      </c>
      <c r="F126" s="173"/>
      <c r="G126" s="174"/>
      <c r="H126" s="175"/>
      <c r="I126" s="172"/>
      <c r="J126" s="163"/>
    </row>
    <row r="127" spans="1:10" s="117" customFormat="1" ht="30" x14ac:dyDescent="0.25">
      <c r="A127" s="111">
        <v>44917</v>
      </c>
      <c r="B127" s="102" t="s">
        <v>236</v>
      </c>
      <c r="C127" s="113">
        <v>0</v>
      </c>
      <c r="D127" s="209">
        <v>11252</v>
      </c>
      <c r="E127" s="112">
        <f t="shared" si="2"/>
        <v>540803.52999999991</v>
      </c>
      <c r="F127" s="173">
        <v>9</v>
      </c>
      <c r="G127" s="174">
        <v>44917</v>
      </c>
      <c r="H127" s="175">
        <v>2292</v>
      </c>
      <c r="I127" s="239" t="s">
        <v>252</v>
      </c>
      <c r="J127" s="238" t="s">
        <v>45</v>
      </c>
    </row>
    <row r="128" spans="1:10" s="117" customFormat="1" x14ac:dyDescent="0.25">
      <c r="A128" s="111">
        <v>44917</v>
      </c>
      <c r="B128" s="102" t="s">
        <v>83</v>
      </c>
      <c r="C128" s="113">
        <v>41800.42</v>
      </c>
      <c r="D128" s="113">
        <v>0</v>
      </c>
      <c r="E128" s="100">
        <f t="shared" si="2"/>
        <v>499003.10999999993</v>
      </c>
      <c r="F128" s="173"/>
      <c r="G128" s="174"/>
      <c r="H128" s="175"/>
      <c r="I128" s="172"/>
      <c r="J128" s="163"/>
    </row>
    <row r="129" spans="1:10" s="117" customFormat="1" x14ac:dyDescent="0.25">
      <c r="A129" s="111">
        <v>44918</v>
      </c>
      <c r="B129" s="102" t="s">
        <v>237</v>
      </c>
      <c r="C129" s="113">
        <v>0</v>
      </c>
      <c r="D129" s="209">
        <v>65772</v>
      </c>
      <c r="E129" s="112">
        <f t="shared" si="2"/>
        <v>564775.10999999987</v>
      </c>
      <c r="F129" s="173">
        <v>160</v>
      </c>
      <c r="G129" s="174">
        <v>44918</v>
      </c>
      <c r="H129" s="175">
        <v>2271</v>
      </c>
      <c r="I129" s="239" t="s">
        <v>255</v>
      </c>
      <c r="J129" s="238" t="s">
        <v>45</v>
      </c>
    </row>
    <row r="130" spans="1:10" s="117" customFormat="1" x14ac:dyDescent="0.25">
      <c r="A130" s="111">
        <v>44918</v>
      </c>
      <c r="B130" s="102" t="s">
        <v>238</v>
      </c>
      <c r="C130" s="113">
        <v>296575.46999999997</v>
      </c>
      <c r="D130" s="113">
        <v>0</v>
      </c>
      <c r="E130" s="100">
        <f t="shared" si="2"/>
        <v>268199.6399999999</v>
      </c>
      <c r="F130" s="173"/>
      <c r="G130" s="174"/>
      <c r="H130" s="175"/>
      <c r="I130" s="172"/>
      <c r="J130" s="163"/>
    </row>
    <row r="131" spans="1:10" s="117" customFormat="1" ht="30" x14ac:dyDescent="0.25">
      <c r="A131" s="111">
        <v>44918</v>
      </c>
      <c r="B131" s="102" t="s">
        <v>239</v>
      </c>
      <c r="C131" s="113">
        <v>0</v>
      </c>
      <c r="D131" s="209">
        <v>6942.6</v>
      </c>
      <c r="E131" s="112">
        <f t="shared" si="2"/>
        <v>275142.23999999987</v>
      </c>
      <c r="F131" s="173">
        <v>103</v>
      </c>
      <c r="G131" s="174">
        <v>44918</v>
      </c>
      <c r="H131" s="175">
        <v>2272</v>
      </c>
      <c r="I131" s="239" t="s">
        <v>256</v>
      </c>
      <c r="J131" s="238" t="s">
        <v>45</v>
      </c>
    </row>
    <row r="132" spans="1:10" s="117" customFormat="1" x14ac:dyDescent="0.25">
      <c r="A132" s="111">
        <v>44918</v>
      </c>
      <c r="B132" s="102" t="s">
        <v>240</v>
      </c>
      <c r="C132" s="113">
        <v>6700</v>
      </c>
      <c r="D132" s="113">
        <v>0</v>
      </c>
      <c r="E132" s="100">
        <f t="shared" si="2"/>
        <v>268442.23999999987</v>
      </c>
      <c r="F132" s="173"/>
      <c r="G132" s="174"/>
      <c r="H132" s="175"/>
      <c r="I132" s="172"/>
      <c r="J132" s="163"/>
    </row>
    <row r="133" spans="1:10" s="117" customFormat="1" x14ac:dyDescent="0.25">
      <c r="A133" s="111">
        <v>44918</v>
      </c>
      <c r="B133" s="102" t="s">
        <v>241</v>
      </c>
      <c r="C133" s="113">
        <v>7594</v>
      </c>
      <c r="D133" s="113">
        <v>0</v>
      </c>
      <c r="E133" s="112">
        <f t="shared" si="2"/>
        <v>260848.23999999987</v>
      </c>
      <c r="F133" s="173"/>
      <c r="G133" s="174"/>
      <c r="H133" s="175"/>
      <c r="I133" s="172"/>
      <c r="J133" s="163"/>
    </row>
    <row r="134" spans="1:10" s="117" customFormat="1" ht="30" x14ac:dyDescent="0.25">
      <c r="A134" s="111">
        <v>44918</v>
      </c>
      <c r="B134" s="194" t="s">
        <v>242</v>
      </c>
      <c r="C134" s="113">
        <v>0</v>
      </c>
      <c r="D134" s="113">
        <v>23000</v>
      </c>
      <c r="E134" s="100">
        <f t="shared" si="2"/>
        <v>283848.23999999987</v>
      </c>
      <c r="F134" s="173"/>
      <c r="G134" s="174"/>
      <c r="H134" s="175"/>
      <c r="I134" s="172"/>
      <c r="J134" s="163"/>
    </row>
    <row r="135" spans="1:10" s="117" customFormat="1" ht="30" x14ac:dyDescent="0.25">
      <c r="A135" s="111">
        <v>44918</v>
      </c>
      <c r="B135" s="102" t="s">
        <v>53</v>
      </c>
      <c r="C135" s="113">
        <v>0</v>
      </c>
      <c r="D135" s="113">
        <v>22000</v>
      </c>
      <c r="E135" s="112">
        <f t="shared" si="2"/>
        <v>305848.23999999987</v>
      </c>
      <c r="F135" s="173"/>
      <c r="G135" s="174"/>
      <c r="H135" s="175"/>
      <c r="I135" s="172"/>
      <c r="J135" s="163"/>
    </row>
    <row r="136" spans="1:10" s="117" customFormat="1" x14ac:dyDescent="0.25">
      <c r="A136" s="111">
        <v>44918</v>
      </c>
      <c r="B136" s="102" t="s">
        <v>243</v>
      </c>
      <c r="C136" s="113">
        <v>26124.07</v>
      </c>
      <c r="D136" s="113">
        <v>0</v>
      </c>
      <c r="E136" s="100">
        <f t="shared" si="2"/>
        <v>279724.16999999987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44918</v>
      </c>
      <c r="B137" s="102" t="s">
        <v>244</v>
      </c>
      <c r="C137" s="113">
        <v>13804</v>
      </c>
      <c r="D137" s="113">
        <v>0</v>
      </c>
      <c r="E137" s="112">
        <f t="shared" si="2"/>
        <v>265920.16999999987</v>
      </c>
      <c r="F137" s="173"/>
      <c r="G137" s="174"/>
      <c r="H137" s="175"/>
      <c r="I137" s="172"/>
      <c r="J137" s="163"/>
    </row>
    <row r="138" spans="1:10" s="117" customFormat="1" x14ac:dyDescent="0.25">
      <c r="A138" s="111">
        <v>44918</v>
      </c>
      <c r="B138" s="185" t="s">
        <v>245</v>
      </c>
      <c r="C138" s="113">
        <v>7200</v>
      </c>
      <c r="D138" s="113">
        <v>0</v>
      </c>
      <c r="E138" s="100">
        <f t="shared" si="2"/>
        <v>258720.16999999987</v>
      </c>
      <c r="F138" s="173"/>
      <c r="G138" s="174"/>
      <c r="H138" s="175"/>
      <c r="I138" s="172"/>
      <c r="J138" s="163"/>
    </row>
    <row r="139" spans="1:10" s="117" customFormat="1" x14ac:dyDescent="0.25">
      <c r="A139" s="111">
        <v>44918</v>
      </c>
      <c r="B139" s="102" t="s">
        <v>246</v>
      </c>
      <c r="C139" s="113">
        <v>2647.85</v>
      </c>
      <c r="D139" s="113">
        <v>0</v>
      </c>
      <c r="E139" s="112">
        <f t="shared" si="2"/>
        <v>256072.31999999986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44918</v>
      </c>
      <c r="B140" s="102" t="s">
        <v>246</v>
      </c>
      <c r="C140" s="113">
        <v>0</v>
      </c>
      <c r="D140" s="113">
        <v>2647.85</v>
      </c>
      <c r="E140" s="100">
        <f t="shared" si="2"/>
        <v>258720.16999999987</v>
      </c>
      <c r="F140" s="173"/>
      <c r="G140" s="174"/>
      <c r="H140" s="175"/>
      <c r="I140" s="172"/>
      <c r="J140" s="163"/>
    </row>
    <row r="141" spans="1:10" s="117" customFormat="1" ht="30" x14ac:dyDescent="0.25">
      <c r="A141" s="111">
        <v>44918</v>
      </c>
      <c r="B141" s="102" t="s">
        <v>247</v>
      </c>
      <c r="C141" s="113">
        <v>0</v>
      </c>
      <c r="D141" s="209">
        <v>11327.4</v>
      </c>
      <c r="E141" s="112">
        <f t="shared" si="2"/>
        <v>270047.56999999989</v>
      </c>
      <c r="F141" s="173">
        <v>337</v>
      </c>
      <c r="G141" s="174">
        <v>44918</v>
      </c>
      <c r="H141" s="175">
        <v>2291</v>
      </c>
      <c r="I141" s="235" t="s">
        <v>257</v>
      </c>
      <c r="J141" s="232" t="s">
        <v>46</v>
      </c>
    </row>
    <row r="142" spans="1:10" s="117" customFormat="1" x14ac:dyDescent="0.25">
      <c r="A142" s="111">
        <v>44918</v>
      </c>
      <c r="B142" s="102" t="s">
        <v>248</v>
      </c>
      <c r="C142" s="113">
        <v>5180</v>
      </c>
      <c r="D142" s="113">
        <v>0</v>
      </c>
      <c r="E142" s="100">
        <f t="shared" si="2"/>
        <v>264867.56999999989</v>
      </c>
      <c r="F142" s="173"/>
      <c r="G142" s="174"/>
      <c r="H142" s="175"/>
      <c r="I142" s="172"/>
      <c r="J142" s="163"/>
    </row>
    <row r="143" spans="1:10" s="117" customFormat="1" x14ac:dyDescent="0.25">
      <c r="A143" s="111">
        <v>44918</v>
      </c>
      <c r="B143" s="102" t="s">
        <v>249</v>
      </c>
      <c r="C143" s="113">
        <v>2647.85</v>
      </c>
      <c r="D143" s="113">
        <v>0</v>
      </c>
      <c r="E143" s="112">
        <f t="shared" si="2"/>
        <v>262219.71999999991</v>
      </c>
      <c r="F143" s="173"/>
      <c r="G143" s="174"/>
      <c r="H143" s="175"/>
      <c r="I143" s="172"/>
      <c r="J143" s="163"/>
    </row>
    <row r="144" spans="1:10" s="117" customFormat="1" x14ac:dyDescent="0.25">
      <c r="A144" s="111">
        <v>44919</v>
      </c>
      <c r="B144" s="102" t="s">
        <v>250</v>
      </c>
      <c r="C144" s="113">
        <v>1951.29</v>
      </c>
      <c r="D144" s="113">
        <v>0</v>
      </c>
      <c r="E144" s="100">
        <f t="shared" si="2"/>
        <v>260268.42999999991</v>
      </c>
      <c r="F144" s="173"/>
      <c r="G144" s="174"/>
      <c r="H144" s="175"/>
      <c r="I144" s="172"/>
      <c r="J144" s="163"/>
    </row>
    <row r="145" spans="1:10" s="117" customFormat="1" x14ac:dyDescent="0.25">
      <c r="A145" s="111">
        <v>44921</v>
      </c>
      <c r="B145" s="102" t="s">
        <v>251</v>
      </c>
      <c r="C145" s="113">
        <v>58000</v>
      </c>
      <c r="D145" s="113">
        <v>0</v>
      </c>
      <c r="E145" s="112">
        <f t="shared" si="2"/>
        <v>202268.42999999991</v>
      </c>
      <c r="F145" s="173"/>
      <c r="G145" s="174"/>
      <c r="H145" s="175"/>
      <c r="I145" s="172"/>
      <c r="J145" s="163"/>
    </row>
    <row r="146" spans="1:10" s="117" customFormat="1" x14ac:dyDescent="0.25">
      <c r="A146" s="111">
        <v>44921</v>
      </c>
      <c r="B146" s="102" t="s">
        <v>251</v>
      </c>
      <c r="C146" s="113">
        <v>148000</v>
      </c>
      <c r="D146" s="113">
        <v>0</v>
      </c>
      <c r="E146" s="100">
        <f t="shared" si="2"/>
        <v>54268.429999999906</v>
      </c>
      <c r="F146" s="173"/>
      <c r="G146" s="174"/>
      <c r="H146" s="175"/>
      <c r="I146" s="172"/>
      <c r="J146" s="163"/>
    </row>
    <row r="147" spans="1:10" s="117" customFormat="1" x14ac:dyDescent="0.25">
      <c r="A147" s="111">
        <v>44922</v>
      </c>
      <c r="B147" s="102" t="s">
        <v>253</v>
      </c>
      <c r="C147" s="113">
        <v>798</v>
      </c>
      <c r="D147" s="113">
        <v>0</v>
      </c>
      <c r="E147" s="112">
        <f t="shared" si="2"/>
        <v>53470.429999999906</v>
      </c>
      <c r="F147" s="173"/>
      <c r="G147" s="174"/>
      <c r="H147" s="175"/>
      <c r="I147" s="172"/>
      <c r="J147" s="163"/>
    </row>
    <row r="148" spans="1:10" s="117" customFormat="1" x14ac:dyDescent="0.25">
      <c r="A148" s="111">
        <v>44922</v>
      </c>
      <c r="B148" s="102" t="s">
        <v>43</v>
      </c>
      <c r="C148" s="113">
        <v>3000</v>
      </c>
      <c r="D148" s="113">
        <v>0</v>
      </c>
      <c r="E148" s="100">
        <f t="shared" si="2"/>
        <v>50470.429999999906</v>
      </c>
      <c r="F148" s="173"/>
      <c r="G148" s="174"/>
      <c r="H148" s="175"/>
      <c r="I148" s="172"/>
      <c r="J148" s="163"/>
    </row>
    <row r="149" spans="1:10" s="117" customFormat="1" ht="30" x14ac:dyDescent="0.25">
      <c r="A149" s="111">
        <v>44922</v>
      </c>
      <c r="B149" s="102" t="s">
        <v>254</v>
      </c>
      <c r="C149" s="113">
        <v>0</v>
      </c>
      <c r="D149" s="209">
        <v>31030</v>
      </c>
      <c r="E149" s="112">
        <f t="shared" si="2"/>
        <v>81500.429999999906</v>
      </c>
      <c r="F149" s="173">
        <v>62</v>
      </c>
      <c r="G149" s="174">
        <v>44922</v>
      </c>
      <c r="H149" s="175">
        <v>2293</v>
      </c>
      <c r="I149" s="239" t="s">
        <v>258</v>
      </c>
      <c r="J149" s="238" t="s">
        <v>45</v>
      </c>
    </row>
    <row r="150" spans="1:10" s="117" customFormat="1" ht="30" x14ac:dyDescent="0.25">
      <c r="A150" s="111">
        <v>44922</v>
      </c>
      <c r="B150" s="102" t="s">
        <v>70</v>
      </c>
      <c r="C150" s="113">
        <v>0</v>
      </c>
      <c r="D150" s="209">
        <v>28420</v>
      </c>
      <c r="E150" s="100">
        <f t="shared" si="2"/>
        <v>109920.42999999991</v>
      </c>
      <c r="F150" s="173">
        <v>163</v>
      </c>
      <c r="G150" s="174">
        <v>44922</v>
      </c>
      <c r="H150" s="175">
        <v>2294</v>
      </c>
      <c r="I150" s="239" t="s">
        <v>259</v>
      </c>
      <c r="J150" s="238" t="s">
        <v>45</v>
      </c>
    </row>
    <row r="151" spans="1:10" s="117" customFormat="1" x14ac:dyDescent="0.25">
      <c r="A151" s="111">
        <v>44922</v>
      </c>
      <c r="B151" s="102" t="s">
        <v>71</v>
      </c>
      <c r="C151" s="113">
        <v>40000</v>
      </c>
      <c r="D151" s="113">
        <v>0</v>
      </c>
      <c r="E151" s="112">
        <f t="shared" si="2"/>
        <v>69920.429999999906</v>
      </c>
      <c r="F151" s="173"/>
      <c r="G151" s="174"/>
      <c r="H151" s="175"/>
      <c r="I151" s="172"/>
      <c r="J151" s="163"/>
    </row>
    <row r="152" spans="1:10" s="117" customFormat="1" x14ac:dyDescent="0.25">
      <c r="A152" s="111">
        <v>44922</v>
      </c>
      <c r="B152" s="102" t="s">
        <v>262</v>
      </c>
      <c r="C152" s="113">
        <v>8700</v>
      </c>
      <c r="D152" s="113">
        <v>0</v>
      </c>
      <c r="E152" s="100">
        <f t="shared" si="2"/>
        <v>61220.429999999906</v>
      </c>
      <c r="F152" s="173"/>
      <c r="G152" s="174"/>
      <c r="H152" s="175"/>
      <c r="I152" s="195"/>
      <c r="J152" s="163"/>
    </row>
    <row r="153" spans="1:10" s="117" customFormat="1" x14ac:dyDescent="0.25">
      <c r="A153" s="111">
        <v>44923</v>
      </c>
      <c r="B153" s="102" t="s">
        <v>263</v>
      </c>
      <c r="C153" s="113">
        <v>0</v>
      </c>
      <c r="D153" s="209">
        <v>11832</v>
      </c>
      <c r="E153" s="112">
        <f t="shared" si="2"/>
        <v>73052.429999999906</v>
      </c>
      <c r="F153" s="173">
        <v>160</v>
      </c>
      <c r="G153" s="174">
        <v>44923</v>
      </c>
      <c r="H153" s="175">
        <v>2299</v>
      </c>
      <c r="I153" s="239" t="s">
        <v>288</v>
      </c>
      <c r="J153" s="238" t="s">
        <v>45</v>
      </c>
    </row>
    <row r="154" spans="1:10" s="117" customFormat="1" x14ac:dyDescent="0.25">
      <c r="A154" s="111">
        <v>44923</v>
      </c>
      <c r="B154" s="102" t="s">
        <v>235</v>
      </c>
      <c r="C154" s="113">
        <v>0</v>
      </c>
      <c r="D154" s="113">
        <v>200000</v>
      </c>
      <c r="E154" s="100">
        <f t="shared" si="2"/>
        <v>273052.42999999993</v>
      </c>
      <c r="F154" s="173"/>
      <c r="G154" s="174"/>
      <c r="H154" s="175"/>
      <c r="I154" s="172"/>
      <c r="J154" s="163"/>
    </row>
    <row r="155" spans="1:10" s="117" customFormat="1" x14ac:dyDescent="0.25">
      <c r="A155" s="111">
        <v>44923</v>
      </c>
      <c r="B155" s="102" t="s">
        <v>264</v>
      </c>
      <c r="C155" s="113">
        <v>144000</v>
      </c>
      <c r="D155" s="113">
        <v>0</v>
      </c>
      <c r="E155" s="112">
        <f t="shared" si="2"/>
        <v>129052.42999999993</v>
      </c>
      <c r="F155" s="173"/>
      <c r="G155" s="174"/>
      <c r="H155" s="175"/>
      <c r="I155" s="172"/>
      <c r="J155" s="163"/>
    </row>
    <row r="156" spans="1:10" s="117" customFormat="1" x14ac:dyDescent="0.25">
      <c r="A156" s="111">
        <v>44924</v>
      </c>
      <c r="B156" s="102" t="s">
        <v>265</v>
      </c>
      <c r="C156" s="113">
        <v>4737</v>
      </c>
      <c r="D156" s="113">
        <v>0</v>
      </c>
      <c r="E156" s="100">
        <f t="shared" si="2"/>
        <v>124315.42999999993</v>
      </c>
      <c r="F156" s="173"/>
      <c r="G156" s="174"/>
      <c r="H156" s="175"/>
      <c r="I156" s="172"/>
      <c r="J156" s="163"/>
    </row>
    <row r="157" spans="1:10" s="117" customFormat="1" ht="30" x14ac:dyDescent="0.25">
      <c r="A157" s="111">
        <v>44924</v>
      </c>
      <c r="B157" s="102" t="s">
        <v>266</v>
      </c>
      <c r="C157" s="113">
        <v>6000</v>
      </c>
      <c r="D157" s="113">
        <v>0</v>
      </c>
      <c r="E157" s="112">
        <f t="shared" si="2"/>
        <v>118315.42999999993</v>
      </c>
      <c r="F157" s="173"/>
      <c r="G157" s="174"/>
      <c r="H157" s="175"/>
      <c r="I157" s="172"/>
      <c r="J157" s="163"/>
    </row>
    <row r="158" spans="1:10" s="117" customFormat="1" ht="30" x14ac:dyDescent="0.25">
      <c r="A158" s="111">
        <v>44924</v>
      </c>
      <c r="B158" s="102" t="s">
        <v>267</v>
      </c>
      <c r="C158" s="113">
        <v>0</v>
      </c>
      <c r="D158" s="209">
        <v>6942.6</v>
      </c>
      <c r="E158" s="100">
        <f t="shared" si="2"/>
        <v>125258.02999999994</v>
      </c>
      <c r="F158" s="173">
        <v>103</v>
      </c>
      <c r="G158" s="174">
        <v>44924</v>
      </c>
      <c r="H158" s="175">
        <v>2297</v>
      </c>
      <c r="I158" s="239" t="s">
        <v>289</v>
      </c>
      <c r="J158" s="238" t="s">
        <v>45</v>
      </c>
    </row>
    <row r="159" spans="1:10" s="117" customFormat="1" x14ac:dyDescent="0.25">
      <c r="A159" s="111">
        <v>44924</v>
      </c>
      <c r="B159" s="102" t="s">
        <v>268</v>
      </c>
      <c r="C159" s="113">
        <v>66136.72</v>
      </c>
      <c r="D159" s="113">
        <v>0</v>
      </c>
      <c r="E159" s="112">
        <f t="shared" si="2"/>
        <v>59121.309999999939</v>
      </c>
      <c r="F159" s="173"/>
      <c r="G159" s="174"/>
      <c r="H159" s="175"/>
      <c r="I159" s="172"/>
      <c r="J159" s="163"/>
    </row>
    <row r="160" spans="1:10" s="117" customFormat="1" x14ac:dyDescent="0.25">
      <c r="A160" s="111">
        <v>44924</v>
      </c>
      <c r="B160" s="187" t="s">
        <v>269</v>
      </c>
      <c r="C160" s="113">
        <v>46662.52</v>
      </c>
      <c r="D160" s="113">
        <v>0</v>
      </c>
      <c r="E160" s="100">
        <f t="shared" si="2"/>
        <v>12458.789999999943</v>
      </c>
      <c r="F160" s="173"/>
      <c r="G160" s="174"/>
      <c r="H160" s="175"/>
      <c r="I160" s="172"/>
      <c r="J160" s="163"/>
    </row>
    <row r="161" spans="1:10" s="117" customFormat="1" x14ac:dyDescent="0.25">
      <c r="A161" s="111">
        <v>44925</v>
      </c>
      <c r="B161" s="102" t="s">
        <v>270</v>
      </c>
      <c r="C161" s="113">
        <v>1450.08</v>
      </c>
      <c r="D161" s="113">
        <v>0</v>
      </c>
      <c r="E161" s="112">
        <f t="shared" si="2"/>
        <v>11008.709999999943</v>
      </c>
      <c r="F161" s="173"/>
      <c r="G161" s="174"/>
      <c r="H161" s="175"/>
      <c r="I161" s="172"/>
      <c r="J161" s="163"/>
    </row>
    <row r="162" spans="1:10" s="117" customFormat="1" x14ac:dyDescent="0.25">
      <c r="A162" s="111">
        <v>44925</v>
      </c>
      <c r="B162" s="102" t="s">
        <v>271</v>
      </c>
      <c r="C162" s="113">
        <v>2000</v>
      </c>
      <c r="D162" s="113">
        <v>0</v>
      </c>
      <c r="E162" s="100">
        <f t="shared" ref="E162:E225" si="4">E161-C162+D162</f>
        <v>9008.7099999999427</v>
      </c>
      <c r="F162" s="173"/>
      <c r="G162" s="174"/>
      <c r="H162" s="175"/>
      <c r="I162" s="172"/>
      <c r="J162" s="163"/>
    </row>
    <row r="163" spans="1:10" s="117" customFormat="1" x14ac:dyDescent="0.25">
      <c r="A163" s="111">
        <v>44925</v>
      </c>
      <c r="B163" s="102" t="s">
        <v>272</v>
      </c>
      <c r="C163" s="113">
        <v>1044.3900000000001</v>
      </c>
      <c r="D163" s="113">
        <v>0</v>
      </c>
      <c r="E163" s="112">
        <f t="shared" si="4"/>
        <v>7964.3199999999424</v>
      </c>
      <c r="F163" s="173"/>
      <c r="G163" s="174"/>
      <c r="H163" s="175"/>
      <c r="I163" s="172"/>
      <c r="J163" s="163"/>
    </row>
    <row r="164" spans="1:10" s="117" customFormat="1" x14ac:dyDescent="0.25">
      <c r="A164" s="111">
        <v>44925</v>
      </c>
      <c r="B164" s="102" t="s">
        <v>273</v>
      </c>
      <c r="C164" s="113">
        <v>2900</v>
      </c>
      <c r="D164" s="113">
        <v>0</v>
      </c>
      <c r="E164" s="100">
        <f t="shared" si="4"/>
        <v>5064.3199999999424</v>
      </c>
      <c r="F164" s="173"/>
      <c r="G164" s="174"/>
      <c r="H164" s="175"/>
      <c r="I164" s="172"/>
      <c r="J164" s="163"/>
    </row>
    <row r="165" spans="1:10" s="117" customFormat="1" x14ac:dyDescent="0.25">
      <c r="A165" s="111">
        <v>44925</v>
      </c>
      <c r="B165" s="102" t="s">
        <v>274</v>
      </c>
      <c r="C165" s="113">
        <v>0</v>
      </c>
      <c r="D165" s="113">
        <v>30000</v>
      </c>
      <c r="E165" s="112">
        <f t="shared" si="4"/>
        <v>35064.319999999942</v>
      </c>
      <c r="F165" s="173"/>
      <c r="G165" s="174"/>
      <c r="H165" s="175"/>
      <c r="I165" s="172"/>
      <c r="J165" s="163"/>
    </row>
    <row r="166" spans="1:10" s="117" customFormat="1" ht="30" x14ac:dyDescent="0.25">
      <c r="A166" s="111">
        <v>44925</v>
      </c>
      <c r="B166" s="102" t="s">
        <v>275</v>
      </c>
      <c r="C166" s="113">
        <v>0</v>
      </c>
      <c r="D166" s="209">
        <v>3480</v>
      </c>
      <c r="E166" s="100">
        <f t="shared" si="4"/>
        <v>38544.319999999942</v>
      </c>
      <c r="F166" s="173">
        <v>126</v>
      </c>
      <c r="G166" s="174">
        <v>44925</v>
      </c>
      <c r="H166" s="175">
        <v>2317</v>
      </c>
      <c r="I166" s="239" t="s">
        <v>290</v>
      </c>
      <c r="J166" s="238" t="s">
        <v>45</v>
      </c>
    </row>
    <row r="167" spans="1:10" s="117" customFormat="1" ht="30" x14ac:dyDescent="0.25">
      <c r="A167" s="111">
        <v>44925</v>
      </c>
      <c r="B167" s="102" t="s">
        <v>276</v>
      </c>
      <c r="C167" s="113">
        <v>21000</v>
      </c>
      <c r="D167" s="113">
        <v>0</v>
      </c>
      <c r="E167" s="112">
        <f t="shared" si="4"/>
        <v>17544.319999999942</v>
      </c>
      <c r="F167" s="173"/>
      <c r="G167" s="174"/>
      <c r="H167" s="175"/>
      <c r="I167" s="172"/>
      <c r="J167" s="163"/>
    </row>
    <row r="168" spans="1:10" s="117" customFormat="1" ht="45" x14ac:dyDescent="0.25">
      <c r="A168" s="111">
        <v>44925</v>
      </c>
      <c r="B168" s="102" t="s">
        <v>236</v>
      </c>
      <c r="C168" s="113">
        <v>0</v>
      </c>
      <c r="D168" s="209">
        <v>873538</v>
      </c>
      <c r="E168" s="100">
        <f t="shared" si="4"/>
        <v>891082.32</v>
      </c>
      <c r="F168" s="173">
        <v>9</v>
      </c>
      <c r="G168" s="174">
        <v>44925</v>
      </c>
      <c r="H168" s="175" t="s">
        <v>340</v>
      </c>
      <c r="I168" s="239" t="s">
        <v>341</v>
      </c>
      <c r="J168" s="238" t="s">
        <v>45</v>
      </c>
    </row>
    <row r="169" spans="1:10" s="117" customFormat="1" x14ac:dyDescent="0.25">
      <c r="A169" s="111">
        <v>44925</v>
      </c>
      <c r="B169" s="102" t="s">
        <v>277</v>
      </c>
      <c r="C169" s="113">
        <v>26848.12</v>
      </c>
      <c r="D169" s="113">
        <v>0</v>
      </c>
      <c r="E169" s="112">
        <f t="shared" si="4"/>
        <v>864234.2</v>
      </c>
      <c r="F169" s="173"/>
      <c r="G169" s="174"/>
      <c r="H169" s="175"/>
      <c r="I169" s="172"/>
      <c r="J169" s="163"/>
    </row>
    <row r="170" spans="1:10" s="117" customFormat="1" x14ac:dyDescent="0.25">
      <c r="A170" s="111">
        <v>44925</v>
      </c>
      <c r="B170" s="102" t="s">
        <v>278</v>
      </c>
      <c r="C170" s="113">
        <v>0</v>
      </c>
      <c r="D170" s="209">
        <v>24728</v>
      </c>
      <c r="E170" s="100">
        <f t="shared" si="4"/>
        <v>888962.2</v>
      </c>
      <c r="F170" s="173">
        <v>307</v>
      </c>
      <c r="G170" s="174">
        <v>44925</v>
      </c>
      <c r="H170" s="175">
        <v>2300</v>
      </c>
      <c r="I170" s="235" t="s">
        <v>133</v>
      </c>
      <c r="J170" s="232" t="s">
        <v>41</v>
      </c>
    </row>
    <row r="171" spans="1:10" s="117" customFormat="1" x14ac:dyDescent="0.25">
      <c r="A171" s="111">
        <v>44925</v>
      </c>
      <c r="B171" s="102" t="s">
        <v>279</v>
      </c>
      <c r="C171" s="113">
        <v>20000</v>
      </c>
      <c r="D171" s="113">
        <v>0</v>
      </c>
      <c r="E171" s="112">
        <f t="shared" si="4"/>
        <v>868962.2</v>
      </c>
      <c r="F171" s="173"/>
      <c r="G171" s="174"/>
      <c r="H171" s="175"/>
      <c r="I171" s="172"/>
      <c r="J171" s="163"/>
    </row>
    <row r="172" spans="1:10" s="117" customFormat="1" ht="30" x14ac:dyDescent="0.25">
      <c r="A172" s="111">
        <v>44925</v>
      </c>
      <c r="B172" s="102" t="s">
        <v>280</v>
      </c>
      <c r="C172" s="113">
        <v>120000</v>
      </c>
      <c r="D172" s="113">
        <v>0</v>
      </c>
      <c r="E172" s="100">
        <f t="shared" si="4"/>
        <v>748962.2</v>
      </c>
      <c r="F172" s="173"/>
      <c r="G172" s="174"/>
      <c r="H172" s="175"/>
      <c r="I172" s="172"/>
      <c r="J172" s="163"/>
    </row>
    <row r="173" spans="1:10" s="117" customFormat="1" ht="30" x14ac:dyDescent="0.25">
      <c r="A173" s="111">
        <v>44925</v>
      </c>
      <c r="B173" s="102" t="s">
        <v>280</v>
      </c>
      <c r="C173" s="113">
        <v>30000</v>
      </c>
      <c r="D173" s="113">
        <v>0</v>
      </c>
      <c r="E173" s="112">
        <f t="shared" si="4"/>
        <v>718962.2</v>
      </c>
      <c r="F173" s="173"/>
      <c r="G173" s="174"/>
      <c r="H173" s="175"/>
      <c r="I173" s="172"/>
      <c r="J173" s="163"/>
    </row>
    <row r="174" spans="1:10" s="117" customFormat="1" ht="30" x14ac:dyDescent="0.25">
      <c r="A174" s="111">
        <v>44925</v>
      </c>
      <c r="B174" s="102" t="s">
        <v>281</v>
      </c>
      <c r="C174" s="113">
        <v>200000</v>
      </c>
      <c r="D174" s="113">
        <v>0</v>
      </c>
      <c r="E174" s="100">
        <f t="shared" si="4"/>
        <v>518962.19999999995</v>
      </c>
      <c r="F174" s="173"/>
      <c r="G174" s="174"/>
      <c r="H174" s="175"/>
      <c r="I174" s="172"/>
      <c r="J174" s="163"/>
    </row>
    <row r="175" spans="1:10" s="117" customFormat="1" x14ac:dyDescent="0.25">
      <c r="A175" s="111">
        <v>44925</v>
      </c>
      <c r="B175" s="102" t="s">
        <v>282</v>
      </c>
      <c r="C175" s="113">
        <v>288674</v>
      </c>
      <c r="D175" s="113">
        <v>0</v>
      </c>
      <c r="E175" s="112">
        <f t="shared" si="4"/>
        <v>230288.19999999995</v>
      </c>
      <c r="F175" s="173"/>
      <c r="G175" s="174"/>
      <c r="H175" s="175"/>
      <c r="I175" s="172"/>
      <c r="J175" s="163"/>
    </row>
    <row r="176" spans="1:10" s="117" customFormat="1" x14ac:dyDescent="0.25">
      <c r="A176" s="111">
        <v>44925</v>
      </c>
      <c r="B176" s="102" t="s">
        <v>283</v>
      </c>
      <c r="C176" s="113">
        <v>9258</v>
      </c>
      <c r="D176" s="113">
        <v>0</v>
      </c>
      <c r="E176" s="100">
        <f t="shared" si="4"/>
        <v>221030.19999999995</v>
      </c>
      <c r="F176" s="173"/>
      <c r="G176" s="174"/>
      <c r="H176" s="175"/>
      <c r="I176" s="172"/>
      <c r="J176" s="163"/>
    </row>
    <row r="177" spans="1:10" s="117" customFormat="1" x14ac:dyDescent="0.25">
      <c r="A177" s="111">
        <v>44925</v>
      </c>
      <c r="B177" s="102" t="s">
        <v>284</v>
      </c>
      <c r="C177" s="113">
        <v>195000</v>
      </c>
      <c r="D177" s="113">
        <v>0</v>
      </c>
      <c r="E177" s="112">
        <f t="shared" si="4"/>
        <v>26030.199999999953</v>
      </c>
      <c r="F177" s="173"/>
      <c r="G177" s="174"/>
      <c r="H177" s="175"/>
      <c r="I177" s="172"/>
      <c r="J177" s="163"/>
    </row>
    <row r="178" spans="1:10" s="117" customFormat="1" x14ac:dyDescent="0.25">
      <c r="A178" s="111">
        <v>44925</v>
      </c>
      <c r="B178" s="102" t="s">
        <v>285</v>
      </c>
      <c r="C178" s="113">
        <v>17871.25</v>
      </c>
      <c r="D178" s="113">
        <v>0</v>
      </c>
      <c r="E178" s="100">
        <f t="shared" si="4"/>
        <v>8158.9499999999534</v>
      </c>
      <c r="F178" s="173"/>
      <c r="G178" s="174"/>
      <c r="H178" s="175"/>
      <c r="I178" s="172"/>
      <c r="J178" s="163"/>
    </row>
    <row r="179" spans="1:10" s="117" customFormat="1" x14ac:dyDescent="0.25">
      <c r="A179" s="111">
        <v>44925</v>
      </c>
      <c r="B179" s="102" t="s">
        <v>287</v>
      </c>
      <c r="C179" s="113">
        <v>2000</v>
      </c>
      <c r="D179" s="113">
        <v>0</v>
      </c>
      <c r="E179" s="112">
        <f t="shared" si="4"/>
        <v>6158.9499999999534</v>
      </c>
      <c r="F179" s="173"/>
      <c r="G179" s="174"/>
      <c r="H179" s="175"/>
      <c r="I179" s="172"/>
      <c r="J179" s="163"/>
    </row>
    <row r="180" spans="1:10" s="117" customFormat="1" ht="30" x14ac:dyDescent="0.25">
      <c r="A180" s="111">
        <v>44925</v>
      </c>
      <c r="B180" s="185" t="s">
        <v>286</v>
      </c>
      <c r="C180" s="113">
        <v>1800</v>
      </c>
      <c r="D180" s="113">
        <v>0</v>
      </c>
      <c r="E180" s="100">
        <f t="shared" si="4"/>
        <v>4358.9499999999534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4358.9499999999534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4"/>
        <v>4358.9499999999534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4358.9499999999534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4"/>
        <v>4358.9499999999534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4358.9499999999534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4"/>
        <v>4358.9499999999534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4"/>
        <v>4358.9499999999534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4"/>
        <v>4358.9499999999534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4358.9499999999534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4"/>
        <v>4358.9499999999534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4358.9499999999534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4"/>
        <v>4358.9499999999534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4358.9499999999534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4"/>
        <v>4358.9499999999534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4358.9499999999534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4"/>
        <v>4358.9499999999534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4358.9499999999534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4"/>
        <v>4358.9499999999534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4358.9499999999534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4"/>
        <v>4358.9499999999534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4"/>
        <v>4358.9499999999534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4"/>
        <v>4358.9499999999534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4"/>
        <v>4358.9499999999534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4"/>
        <v>4358.9499999999534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4"/>
        <v>4358.9499999999534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4"/>
        <v>4358.9499999999534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4"/>
        <v>4358.9499999999534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4"/>
        <v>4358.9499999999534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4"/>
        <v>4358.9499999999534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4"/>
        <v>4358.9499999999534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4"/>
        <v>4358.9499999999534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4"/>
        <v>4358.9499999999534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4"/>
        <v>4358.9499999999534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4"/>
        <v>4358.9499999999534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4"/>
        <v>4358.9499999999534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4"/>
        <v>4358.9499999999534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4"/>
        <v>4358.9499999999534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4"/>
        <v>4358.9499999999534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4"/>
        <v>4358.9499999999534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4358.9499999999534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4358.9499999999534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4358.9499999999534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4"/>
        <v>4358.9499999999534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4"/>
        <v>4358.9499999999534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4358.9499999999534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5">E225-C226+D226</f>
        <v>4358.9499999999534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4358.9499999999534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5"/>
        <v>4358.9499999999534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4358.9499999999534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5"/>
        <v>4358.9499999999534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4358.9499999999534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5"/>
        <v>4358.9499999999534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4358.9499999999534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5"/>
        <v>4358.9499999999534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4358.9499999999534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5"/>
        <v>4358.9499999999534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4358.9499999999534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5"/>
        <v>4358.9499999999534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4358.9499999999534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5"/>
        <v>4358.9499999999534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4358.9499999999534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5"/>
        <v>4358.9499999999534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4358.9499999999534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5"/>
        <v>4358.9499999999534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4358.9499999999534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5"/>
        <v>4358.9499999999534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4358.9499999999534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5"/>
        <v>4358.9499999999534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4358.9499999999534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5"/>
        <v>4358.9499999999534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4358.9499999999534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5"/>
        <v>4358.9499999999534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4358.9499999999534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5"/>
        <v>4358.9499999999534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4358.9499999999534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5"/>
        <v>4358.9499999999534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4358.9499999999534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5"/>
        <v>4358.9499999999534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4358.9499999999534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5"/>
        <v>4358.9499999999534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4358.9499999999534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5"/>
        <v>4358.9499999999534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4358.9499999999534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5"/>
        <v>4358.9499999999534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5"/>
        <v>4358.9499999999534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5"/>
        <v>4358.9499999999534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5"/>
        <v>4358.9499999999534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5"/>
        <v>4358.9499999999534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5"/>
        <v>4358.9499999999534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5"/>
        <v>4358.9499999999534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5"/>
        <v>4358.9499999999534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5"/>
        <v>4358.9499999999534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5"/>
        <v>4358.9499999999534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5"/>
        <v>4358.9499999999534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5"/>
        <v>4358.9499999999534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5"/>
        <v>4358.9499999999534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5"/>
        <v>4358.9499999999534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5"/>
        <v>4358.9499999999534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5"/>
        <v>4358.9499999999534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5"/>
        <v>4358.9499999999534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5"/>
        <v>4358.9499999999534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5"/>
        <v>4358.9499999999534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5"/>
        <v>4358.9499999999534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5"/>
        <v>4358.9499999999534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5"/>
        <v>4358.9499999999534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5"/>
        <v>4358.9499999999534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5"/>
        <v>4358.9499999999534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4358.9499999999534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4358.9499999999534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6">E289-C290+D290</f>
        <v>4358.9499999999534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6"/>
        <v>4358.9499999999534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6"/>
        <v>4358.9499999999534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6"/>
        <v>4358.9499999999534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6"/>
        <v>4358.9499999999534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6"/>
        <v>4358.9499999999534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6"/>
        <v>4358.9499999999534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6"/>
        <v>4358.9499999999534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6"/>
        <v>4358.9499999999534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6"/>
        <v>4358.9499999999534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6"/>
        <v>4358.9499999999534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6"/>
        <v>4358.9499999999534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6"/>
        <v>4358.9499999999534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6"/>
        <v>4358.9499999999534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6"/>
        <v>4358.9499999999534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6"/>
        <v>4358.9499999999534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6"/>
        <v>4358.9499999999534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6"/>
        <v>4358.9499999999534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4358.9499999999534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4358.9499999999534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4358.9499999999534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4358.9499999999534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4358.9499999999534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4358.9499999999534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4358.9499999999534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4358.9499999999534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4358.9499999999534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4358.9499999999534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4358.9499999999534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4358.9499999999534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4358.9499999999534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4358.9499999999534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4358.9499999999534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4358.9499999999534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4358.9499999999534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4358.9499999999534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4358.9499999999534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4358.9499999999534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4358.9499999999534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4358.9499999999534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4358.9499999999534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4358.9499999999534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4358.9499999999534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4358.9499999999534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4358.9499999999534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4358.9499999999534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4358.9499999999534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4358.9499999999534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4358.9499999999534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4358.9499999999534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4358.9499999999534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4358.9499999999534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4358.9499999999534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4358.9499999999534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4358.9499999999534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4358.9499999999534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4358.9499999999534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4358.9499999999534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4358.9499999999534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4358.9499999999534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4358.9499999999534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4358.9499999999534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4358.9499999999534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4358.9499999999534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4358.9499999999534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4358.9499999999534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4358.9499999999534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4358.9499999999534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4358.9499999999534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4358.9499999999534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4358.9499999999534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4358.9499999999534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4358.9499999999534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4358.9499999999534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4358.9499999999534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4358.9499999999534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4358.9499999999534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4358.9499999999534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4358.9499999999534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4358.9499999999534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4358.9499999999534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4358.9499999999534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4358.9499999999534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4358.9499999999534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4358.9499999999534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4358.9499999999534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4358.9499999999534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4358.9499999999534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4358.9499999999534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4358.9499999999534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4358.9499999999534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4358.9499999999534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4358.9499999999534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4358.9499999999534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4358.9499999999534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4358.9499999999534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4358.9499999999534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4358.9499999999534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4358.9499999999534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4358.9499999999534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4358.9499999999534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4358.9499999999534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4358.9499999999534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4358.9499999999534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4358.9499999999534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4358.9499999999534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4358.9499999999534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4358.9499999999534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4358.9499999999534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4358.9499999999534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4358.9499999999534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4358.9499999999534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4358.9499999999534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4358.9499999999534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4358.9499999999534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4358.9499999999534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4358.9499999999534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4358.9499999999534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4358.9499999999534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4358.9499999999534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4358.9499999999534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4358.9499999999534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4358.9499999999534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4358.9499999999534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4358.9499999999534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4358.9499999999534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4358.9499999999534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4358.9499999999534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4358.9499999999534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4358.9499999999534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4358.9499999999534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4358.9499999999534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4358.9499999999534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4358.9499999999534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4358.9499999999534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4358.9499999999534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4358.9499999999534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4358.9499999999534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4358.9499999999534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4358.9499999999534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4358.9499999999534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4358.9499999999534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4358.9499999999534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4358.9499999999534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4358.9499999999534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4358.9499999999534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4358.9499999999534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4358.9499999999534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4358.9499999999534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4358.9499999999534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4358.9499999999534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4358.9499999999534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4358.9499999999534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4358.9499999999534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4358.9499999999534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4358.9499999999534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4358.9499999999534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4358.9499999999534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4358.9499999999534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4358.9499999999534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4358.9499999999534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4358.9499999999534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4358.9499999999534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4358.9499999999534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4358.9499999999534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4358.9499999999534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4358.9499999999534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4358.9499999999534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4358.9499999999534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4358.9499999999534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4358.9499999999534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4358.9499999999534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4358.9499999999534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4358.9499999999534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4358.9499999999534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4358.9499999999534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4358.9499999999534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4358.9499999999534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4358.9499999999534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4358.9499999999534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4358.9499999999534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4358.9499999999534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4358.9499999999534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4358.9499999999534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4358.9499999999534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4358.9499999999534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4358.9499999999534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4358.9499999999534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4358.9499999999534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4358.9499999999534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4358.9499999999534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4358.9499999999534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4358.9499999999534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4358.9499999999534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4358.9499999999534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4358.9499999999534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4358.9499999999534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4358.9499999999534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4358.9499999999534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4358.9499999999534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4358.9499999999534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4358.9499999999534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4358.9499999999534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4358.9499999999534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4358.9499999999534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4358.9499999999534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4358.9499999999534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4358.9499999999534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4358.9499999999534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4358.9499999999534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4358.9499999999534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4358.9499999999534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4358.9499999999534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4358.9499999999534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4358.9499999999534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4358.9499999999534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4358.9499999999534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4358.9499999999534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4358.9499999999534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4358.9499999999534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4358.9499999999534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4358.9499999999534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4358.9499999999534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4358.9499999999534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4358.9499999999534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4358.9499999999534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4358.9499999999534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4358.9499999999534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4358.9499999999534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4358.9499999999534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4358.9499999999534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4358.9499999999534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4358.9499999999534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4358.9499999999534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4358.9499999999534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4358.9499999999534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4358.9499999999534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4358.9499999999534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4358.9499999999534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4358.9499999999534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4358.9499999999534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4358.9499999999534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4358.9499999999534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4358.9499999999534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55" t="s">
        <v>24</v>
      </c>
      <c r="H1" s="256"/>
      <c r="I1" s="256"/>
      <c r="J1" s="257" t="s">
        <v>23</v>
      </c>
      <c r="K1" s="257"/>
      <c r="L1" s="258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6049.02</v>
      </c>
      <c r="N4" s="15"/>
    </row>
    <row r="5" spans="1:14" x14ac:dyDescent="0.25">
      <c r="A5" s="12">
        <f>BAJIO16643561!A6</f>
        <v>44896</v>
      </c>
      <c r="B5" s="13"/>
      <c r="C5" s="13" t="str">
        <f>BAJIO16643561!B6</f>
        <v>NAVISTAR MEXICO S DE R L DE CV  Concepto del Pago: 4553</v>
      </c>
      <c r="D5" s="85"/>
      <c r="E5" s="80" t="str">
        <f>BAJIO16643561!I6</f>
        <v>F4553</v>
      </c>
      <c r="F5" s="149">
        <f>BAJIO16643561!H6</f>
        <v>2242</v>
      </c>
      <c r="G5" s="14">
        <f>I5/1.16</f>
        <v>12900</v>
      </c>
      <c r="H5" s="14">
        <f t="shared" si="0"/>
        <v>2064</v>
      </c>
      <c r="I5" s="90">
        <f>BAJIO16643561!D6</f>
        <v>14964</v>
      </c>
      <c r="J5" s="14">
        <f>L5/1.16</f>
        <v>0</v>
      </c>
      <c r="K5" s="14">
        <f t="shared" si="1"/>
        <v>0</v>
      </c>
      <c r="L5" s="14">
        <f>BAJIO16643561!C6</f>
        <v>0</v>
      </c>
      <c r="M5" s="90">
        <f t="shared" ref="M5:M68" si="2">M4+I5-L5</f>
        <v>21013.02</v>
      </c>
      <c r="N5" s="15"/>
    </row>
    <row r="6" spans="1:14" x14ac:dyDescent="0.25">
      <c r="A6" s="12">
        <f>BAJIO16643561!A7</f>
        <v>44896</v>
      </c>
      <c r="B6" s="13"/>
      <c r="C6" s="13" t="str">
        <f>BAJIO16643561!B7</f>
        <v>JENNIFER ESTHER GARZA RUIZ  Concepto del Pago: ANT POSADA ECOSEPTIC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431.0344827586207</v>
      </c>
      <c r="K6" s="14">
        <f t="shared" si="1"/>
        <v>68.965517241379317</v>
      </c>
      <c r="L6" s="14">
        <f>BAJIO16643561!C7</f>
        <v>500</v>
      </c>
      <c r="M6" s="90">
        <f t="shared" si="2"/>
        <v>20513.02</v>
      </c>
      <c r="N6" s="15"/>
    </row>
    <row r="7" spans="1:14" x14ac:dyDescent="0.25">
      <c r="A7" s="12">
        <f>BAJIO16643561!A8</f>
        <v>44896</v>
      </c>
      <c r="B7" s="13"/>
      <c r="C7" s="13" t="str">
        <f>BAJIO16643561!B8</f>
        <v>CONSTRUCTORA INVERME X SA DE CV  Concepto del Pago: TRASPASO A CUENTA DE INVERMEX BAJIO</v>
      </c>
      <c r="D7" s="85"/>
      <c r="E7" s="80">
        <f>BAJIO16643561!I8</f>
        <v>0</v>
      </c>
      <c r="F7" s="149">
        <f>BAJIO16643561!H8</f>
        <v>0</v>
      </c>
      <c r="G7" s="14">
        <f t="shared" si="3"/>
        <v>12931.034482758621</v>
      </c>
      <c r="H7" s="14">
        <f t="shared" si="0"/>
        <v>2068.9655172413795</v>
      </c>
      <c r="I7" s="90">
        <f>BAJIO16643561!D8</f>
        <v>15000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35513.020000000004</v>
      </c>
      <c r="N7" s="15"/>
    </row>
    <row r="8" spans="1:14" x14ac:dyDescent="0.25">
      <c r="A8" s="12">
        <f>BAJIO16643561!A9</f>
        <v>44896</v>
      </c>
      <c r="B8" s="13"/>
      <c r="C8" s="13" t="str">
        <f>BAJIO16643561!B9</f>
        <v> GASOLINERA LAS PALMAS SA DE CV  Concepto del Pago: LIQUIDACION DE FACTURA</v>
      </c>
      <c r="D8" s="85"/>
      <c r="E8" s="80">
        <f>BAJIO16643561!I9</f>
        <v>0</v>
      </c>
      <c r="F8" s="149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2586.2068965517242</v>
      </c>
      <c r="K8" s="14">
        <f t="shared" si="1"/>
        <v>413.79310344827587</v>
      </c>
      <c r="L8" s="14">
        <f>BAJIO16643561!C9</f>
        <v>3000</v>
      </c>
      <c r="M8" s="90">
        <f t="shared" si="2"/>
        <v>32513.020000000004</v>
      </c>
      <c r="N8" s="15"/>
    </row>
    <row r="9" spans="1:14" x14ac:dyDescent="0.25">
      <c r="A9" s="12">
        <f>BAJIO16643561!A10</f>
        <v>44897</v>
      </c>
      <c r="B9" s="13"/>
      <c r="C9" s="13" t="str">
        <f>BAJIO16643561!B10</f>
        <v>PROVEEDORES DE INGENIERIA ALIMENTA  Concepto del Pago: PROVEEDORES DE INGENIERIA ALIMENTARIA SA</v>
      </c>
      <c r="D9" s="85"/>
      <c r="E9" s="80" t="str">
        <f>BAJIO16643561!I10</f>
        <v>F4948</v>
      </c>
      <c r="F9" s="149">
        <f>BAJIO16643561!H10</f>
        <v>2243</v>
      </c>
      <c r="G9" s="14">
        <f t="shared" si="3"/>
        <v>12000</v>
      </c>
      <c r="H9" s="14">
        <f t="shared" si="0"/>
        <v>1920</v>
      </c>
      <c r="I9" s="90">
        <f>BAJIO16643561!D10</f>
        <v>13920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46433.020000000004</v>
      </c>
      <c r="N9" s="15"/>
    </row>
    <row r="10" spans="1:14" x14ac:dyDescent="0.25">
      <c r="A10" s="12">
        <f>BAJIO16643561!A11</f>
        <v>44897</v>
      </c>
      <c r="B10" s="13"/>
      <c r="C10" s="13" t="str">
        <f>BAJIO16643561!B11</f>
        <v>QUALITAS CIA DE SEGURO  Concepto del Pago: 3170036883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4239.2241379310344</v>
      </c>
      <c r="K10" s="14">
        <f t="shared" si="1"/>
        <v>678.27586206896547</v>
      </c>
      <c r="L10" s="14">
        <f>BAJIO16643561!C11</f>
        <v>4917.5</v>
      </c>
      <c r="M10" s="90">
        <f t="shared" si="2"/>
        <v>41515.520000000004</v>
      </c>
      <c r="N10" s="15"/>
    </row>
    <row r="11" spans="1:14" x14ac:dyDescent="0.25">
      <c r="A11" s="12">
        <f>BAJIO16643561!A12</f>
        <v>44897</v>
      </c>
      <c r="B11" s="13"/>
      <c r="C11" s="13" t="str">
        <f>BAJIO16643561!B12</f>
        <v>LOURDES ANABEL CORTES GUEVARA  Concepto del Pago: PRESTAMO A INVERMEX BAJIO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103448.27586206897</v>
      </c>
      <c r="H11" s="14">
        <f t="shared" si="0"/>
        <v>16551.724137931036</v>
      </c>
      <c r="I11" s="90">
        <f>BAJIO16643561!D12</f>
        <v>120000</v>
      </c>
      <c r="J11" s="14">
        <f t="shared" si="4"/>
        <v>0</v>
      </c>
      <c r="K11" s="14">
        <f t="shared" si="1"/>
        <v>0</v>
      </c>
      <c r="L11" s="14">
        <f>BAJIO16643561!C12</f>
        <v>0</v>
      </c>
      <c r="M11" s="90">
        <f t="shared" si="2"/>
        <v>161515.52000000002</v>
      </c>
      <c r="N11" s="15"/>
    </row>
    <row r="12" spans="1:14" x14ac:dyDescent="0.25">
      <c r="A12" s="12">
        <f>BAJIO16643561!A13</f>
        <v>44897</v>
      </c>
      <c r="B12" s="13"/>
      <c r="C12" s="13" t="str">
        <f>BAJIO16643561!B13</f>
        <v>CONSTRUCTORA INVERMEX SA CV  Concepto del Pago: TRASPASO A CUENTA DE BANCOMER INVERMEX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68965.517241379319</v>
      </c>
      <c r="K12" s="14">
        <f t="shared" si="1"/>
        <v>11034.482758620692</v>
      </c>
      <c r="L12" s="14">
        <f>BAJIO16643561!C13</f>
        <v>80000</v>
      </c>
      <c r="M12" s="90">
        <f t="shared" si="2"/>
        <v>81515.520000000019</v>
      </c>
      <c r="N12" s="15"/>
    </row>
    <row r="13" spans="1:14" x14ac:dyDescent="0.25">
      <c r="A13" s="12">
        <f>BAJIO16643561!A14</f>
        <v>44897</v>
      </c>
      <c r="B13" s="13"/>
      <c r="C13" s="13" t="str">
        <f>BAJIO16643561!B14</f>
        <v>OES ENCLOSURES MANUFACTURING MEXIC  Concepto del Pago: 4975 TO 5028</v>
      </c>
      <c r="D13" s="85"/>
      <c r="E13" s="80" t="str">
        <f>BAJIO16643561!I14</f>
        <v>F4975 A 5028</v>
      </c>
      <c r="F13" s="149">
        <f>BAJIO16643561!H14</f>
        <v>2244</v>
      </c>
      <c r="G13" s="14">
        <f t="shared" si="3"/>
        <v>40320</v>
      </c>
      <c r="H13" s="14">
        <f t="shared" si="0"/>
        <v>6451.2</v>
      </c>
      <c r="I13" s="90">
        <f>BAJIO16643561!D14</f>
        <v>46771.199999999997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128286.72000000002</v>
      </c>
      <c r="N13" s="15"/>
    </row>
    <row r="14" spans="1:14" x14ac:dyDescent="0.25">
      <c r="A14" s="12">
        <f>BAJIO16643561!A15</f>
        <v>44898</v>
      </c>
      <c r="B14" s="13"/>
      <c r="C14" s="13" t="str">
        <f>BAJIO16643561!B15</f>
        <v>SERV AMBIENTALES INTERNAC  Concepto del Pago: F12371 F 12372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9262.7931034482772</v>
      </c>
      <c r="K14" s="14">
        <f t="shared" si="1"/>
        <v>1482.0468965517243</v>
      </c>
      <c r="L14" s="14">
        <f>BAJIO16643561!C15</f>
        <v>10744.84</v>
      </c>
      <c r="M14" s="90">
        <f t="shared" si="2"/>
        <v>117541.88000000002</v>
      </c>
      <c r="N14" s="15"/>
    </row>
    <row r="15" spans="1:14" x14ac:dyDescent="0.25">
      <c r="A15" s="12">
        <f>BAJIO16643561!A16</f>
        <v>44898</v>
      </c>
      <c r="B15" s="13"/>
      <c r="C15" s="13" t="str">
        <f>BAJIO16643561!B16</f>
        <v>Compra - Disposicion por POS en SAMS MTY ALEMAN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576.72413793103453</v>
      </c>
      <c r="K15" s="14">
        <f t="shared" si="1"/>
        <v>92.275862068965523</v>
      </c>
      <c r="L15" s="14">
        <f>BAJIO16643561!C16</f>
        <v>669</v>
      </c>
      <c r="M15" s="90">
        <f t="shared" si="2"/>
        <v>116872.88000000002</v>
      </c>
      <c r="N15" s="15"/>
    </row>
    <row r="16" spans="1:14" x14ac:dyDescent="0.25">
      <c r="A16" s="12">
        <f>BAJIO16643561!A17</f>
        <v>44898</v>
      </c>
      <c r="B16" s="13"/>
      <c r="C16" s="13" t="str">
        <f>BAJIO16643561!B17</f>
        <v>Compra - Disposicion por POS en HOTEL SAFI CENTRO 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4999.5689655172418</v>
      </c>
      <c r="K16" s="14">
        <f t="shared" si="1"/>
        <v>799.93103448275872</v>
      </c>
      <c r="L16" s="14">
        <f>BAJIO16643561!C17</f>
        <v>5799.5</v>
      </c>
      <c r="M16" s="90">
        <f t="shared" si="2"/>
        <v>111073.38000000002</v>
      </c>
      <c r="N16" s="15"/>
    </row>
    <row r="17" spans="1:14" s="86" customFormat="1" x14ac:dyDescent="0.25">
      <c r="A17" s="12">
        <f>BAJIO16643561!A18</f>
        <v>44898</v>
      </c>
      <c r="B17" s="85"/>
      <c r="C17" s="13" t="str">
        <f>BAJIO16643561!B18</f>
        <v> MARIO ALEJANDRO CERVANTES LOPE  Concepto del Pago: NOMINA</v>
      </c>
      <c r="D17" s="85"/>
      <c r="E17" s="80">
        <f>BAJIO16643561!I18</f>
        <v>0</v>
      </c>
      <c r="F17" s="149">
        <f>BAJIO16643561!H18</f>
        <v>0</v>
      </c>
      <c r="G17" s="144">
        <f t="shared" si="3"/>
        <v>0</v>
      </c>
      <c r="H17" s="144">
        <f t="shared" si="0"/>
        <v>0</v>
      </c>
      <c r="I17" s="90">
        <f>BAJIO16643561!D18</f>
        <v>0</v>
      </c>
      <c r="J17" s="144">
        <f t="shared" si="4"/>
        <v>1285</v>
      </c>
      <c r="K17" s="144">
        <f t="shared" si="1"/>
        <v>205.6</v>
      </c>
      <c r="L17" s="14">
        <f>BAJIO16643561!C18</f>
        <v>1490.6</v>
      </c>
      <c r="M17" s="145">
        <f t="shared" si="2"/>
        <v>109582.78000000001</v>
      </c>
      <c r="N17" s="146"/>
    </row>
    <row r="18" spans="1:14" x14ac:dyDescent="0.25">
      <c r="A18" s="12">
        <f>BAJIO16643561!A19</f>
        <v>44900</v>
      </c>
      <c r="B18" s="85"/>
      <c r="C18" s="13" t="str">
        <f>BAJIO16643561!B19</f>
        <v>Compra - Disposicion por POS en OAKLAND STORE MTY MAHE 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4206.8965517241386</v>
      </c>
      <c r="K18" s="144">
        <f t="shared" si="1"/>
        <v>673.10344827586221</v>
      </c>
      <c r="L18" s="14">
        <f>BAJIO16643561!C19</f>
        <v>4880</v>
      </c>
      <c r="M18" s="145">
        <f t="shared" si="2"/>
        <v>104702.78000000001</v>
      </c>
      <c r="N18" s="15"/>
    </row>
    <row r="19" spans="1:14" x14ac:dyDescent="0.25">
      <c r="A19" s="12">
        <f>BAJIO16643561!A20</f>
        <v>44901</v>
      </c>
      <c r="B19" s="85"/>
      <c r="C19" s="13" t="str">
        <f>BAJIO16643561!B20</f>
        <v>QUALITAS CIA DE SEGURO  Concepto del Pago: HILUX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0</v>
      </c>
      <c r="J19" s="144">
        <f t="shared" si="5"/>
        <v>622.06896551724139</v>
      </c>
      <c r="K19" s="144">
        <f t="shared" si="1"/>
        <v>99.531034482758628</v>
      </c>
      <c r="L19" s="14">
        <f>BAJIO16643561!C20</f>
        <v>721.6</v>
      </c>
      <c r="M19" s="145">
        <f t="shared" si="2"/>
        <v>103981.18000000001</v>
      </c>
      <c r="N19" s="15"/>
    </row>
    <row r="20" spans="1:14" x14ac:dyDescent="0.25">
      <c r="A20" s="12">
        <f>BAJIO16643561!A21</f>
        <v>44901</v>
      </c>
      <c r="B20" s="85"/>
      <c r="C20" s="13" t="str">
        <f>BAJIO16643561!B21</f>
        <v>QUALITAS CIA DE SEGURO  Concepto del Pago: HIDRO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288.10344827586209</v>
      </c>
      <c r="K20" s="144">
        <f t="shared" si="1"/>
        <v>46.096551724137939</v>
      </c>
      <c r="L20" s="14">
        <f>BAJIO16643561!C21</f>
        <v>334.2</v>
      </c>
      <c r="M20" s="145">
        <f t="shared" si="2"/>
        <v>103646.98000000001</v>
      </c>
      <c r="N20" s="15"/>
    </row>
    <row r="21" spans="1:14" x14ac:dyDescent="0.25">
      <c r="A21" s="12">
        <f>BAJIO16643561!A22</f>
        <v>44901</v>
      </c>
      <c r="B21" s="85"/>
      <c r="C21" s="13" t="str">
        <f>BAJIO16643561!B22</f>
        <v>NACIONAL DE ALIMENTOS Y HELADOS SA  Concepto del Pago: DISTRIBUIDORA ARCA CONTINENTAL S DE RL D</v>
      </c>
      <c r="D21" s="85"/>
      <c r="E21" s="80" t="str">
        <f>BAJIO16643561!I22</f>
        <v>F4852</v>
      </c>
      <c r="F21" s="149">
        <f>BAJIO16643561!H22</f>
        <v>2245</v>
      </c>
      <c r="G21" s="144">
        <f>I21/1.16</f>
        <v>10850</v>
      </c>
      <c r="H21" s="144">
        <f t="shared" si="6"/>
        <v>1736</v>
      </c>
      <c r="I21" s="90">
        <f>BAJIO16643561!D22</f>
        <v>12586</v>
      </c>
      <c r="J21" s="144">
        <f t="shared" si="5"/>
        <v>0</v>
      </c>
      <c r="K21" s="144">
        <f t="shared" si="1"/>
        <v>0</v>
      </c>
      <c r="L21" s="14">
        <f>BAJIO16643561!C22</f>
        <v>0</v>
      </c>
      <c r="M21" s="145">
        <f t="shared" si="2"/>
        <v>116232.98000000001</v>
      </c>
      <c r="N21" s="15"/>
    </row>
    <row r="22" spans="1:14" x14ac:dyDescent="0.25">
      <c r="A22" s="12">
        <f>BAJIO16643561!A23</f>
        <v>44901</v>
      </c>
      <c r="B22" s="85"/>
      <c r="C22" s="13" t="str">
        <f>BAJIO16643561!B23</f>
        <v> FABRICANTES DE EQUIP OS PARA REFRIGERACI  Concepto del Pago: 030580900008531080 BMERH2H</v>
      </c>
      <c r="D22" s="85"/>
      <c r="E22" s="80" t="str">
        <f>BAJIO16643561!I23</f>
        <v>F4842</v>
      </c>
      <c r="F22" s="149">
        <f>BAJIO16643561!H23</f>
        <v>2246</v>
      </c>
      <c r="G22" s="144">
        <f>I22/1.16</f>
        <v>30000.000000000004</v>
      </c>
      <c r="H22" s="144">
        <f t="shared" si="6"/>
        <v>4800.0000000000009</v>
      </c>
      <c r="I22" s="90">
        <f>BAJIO16643561!D23</f>
        <v>34800</v>
      </c>
      <c r="J22" s="144">
        <f t="shared" si="5"/>
        <v>0</v>
      </c>
      <c r="K22" s="144">
        <f t="shared" si="1"/>
        <v>0</v>
      </c>
      <c r="L22" s="14">
        <f>BAJIO16643561!C23</f>
        <v>0</v>
      </c>
      <c r="M22" s="145">
        <f t="shared" si="2"/>
        <v>151032.98000000001</v>
      </c>
      <c r="N22" s="15"/>
    </row>
    <row r="23" spans="1:14" x14ac:dyDescent="0.25">
      <c r="A23" s="12">
        <f>BAJIO16643561!A24</f>
        <v>44901</v>
      </c>
      <c r="B23" s="85"/>
      <c r="C23" s="13" t="str">
        <f>BAJIO16643561!B24</f>
        <v>JORGE ADRIAN MARTINEZ GARCIA  Concepto del Pago: LIQUIDACION DE FACTURA</v>
      </c>
      <c r="D23" s="85"/>
      <c r="E23" s="80">
        <f>BAJIO16643561!I24</f>
        <v>0</v>
      </c>
      <c r="F23" s="149">
        <f>BAJIO16643561!H24</f>
        <v>0</v>
      </c>
      <c r="G23" s="144">
        <f>I23/1.16</f>
        <v>0</v>
      </c>
      <c r="H23" s="144">
        <f t="shared" si="6"/>
        <v>0</v>
      </c>
      <c r="I23" s="90">
        <f>BAJIO16643561!D24</f>
        <v>0</v>
      </c>
      <c r="J23" s="144">
        <f t="shared" si="5"/>
        <v>720.13793103448279</v>
      </c>
      <c r="K23" s="144">
        <f t="shared" si="1"/>
        <v>115.22206896551725</v>
      </c>
      <c r="L23" s="14">
        <f>BAJIO16643561!C24</f>
        <v>835.36</v>
      </c>
      <c r="M23" s="145">
        <f t="shared" si="2"/>
        <v>150197.62000000002</v>
      </c>
      <c r="N23" s="15"/>
    </row>
    <row r="24" spans="1:14" x14ac:dyDescent="0.25">
      <c r="A24" s="12">
        <f>BAJIO16643561!A25</f>
        <v>44901</v>
      </c>
      <c r="B24" s="85"/>
      <c r="C24" s="13" t="str">
        <f>BAJIO16643561!B25</f>
        <v>BEBIDAS MUNDIALES S DE RL DE CV  Concepto del Pago: DISTRIBUIDORA ARCA CONTINENTAL S DE RL D</v>
      </c>
      <c r="D24" s="85"/>
      <c r="E24" s="80" t="str">
        <f>BAJIO16643561!I25</f>
        <v>F4836</v>
      </c>
      <c r="F24" s="149">
        <f>BAJIO16643561!H25</f>
        <v>2247</v>
      </c>
      <c r="G24" s="144">
        <f t="shared" si="3"/>
        <v>12300</v>
      </c>
      <c r="H24" s="144">
        <f t="shared" si="6"/>
        <v>1968</v>
      </c>
      <c r="I24" s="90">
        <f>BAJIO16643561!D25</f>
        <v>14268</v>
      </c>
      <c r="J24" s="144">
        <f t="shared" si="4"/>
        <v>0</v>
      </c>
      <c r="K24" s="144">
        <f t="shared" si="1"/>
        <v>0</v>
      </c>
      <c r="L24" s="14">
        <f>BAJIO16643561!C25</f>
        <v>0</v>
      </c>
      <c r="M24" s="145">
        <f t="shared" si="2"/>
        <v>164465.62000000002</v>
      </c>
      <c r="N24" s="15"/>
    </row>
    <row r="25" spans="1:14" x14ac:dyDescent="0.25">
      <c r="A25" s="12">
        <f>BAJIO16643561!A26</f>
        <v>44902</v>
      </c>
      <c r="B25" s="85"/>
      <c r="C25" s="13" t="str">
        <f>BAJIO16643561!B26</f>
        <v> SERV GASOLINEROS DE MEXICO SA  Concepto del Pago: 59114</v>
      </c>
      <c r="D25" s="85"/>
      <c r="E25" s="80">
        <f>BAJIO16643561!I26</f>
        <v>0</v>
      </c>
      <c r="F25" s="149">
        <f>BAJIO16643561!H26</f>
        <v>0</v>
      </c>
      <c r="G25" s="144">
        <f t="shared" si="3"/>
        <v>0</v>
      </c>
      <c r="H25" s="144">
        <f t="shared" si="6"/>
        <v>0</v>
      </c>
      <c r="I25" s="90">
        <f>BAJIO16643561!D26</f>
        <v>0</v>
      </c>
      <c r="J25" s="144">
        <f t="shared" si="4"/>
        <v>21518.75</v>
      </c>
      <c r="K25" s="144">
        <f t="shared" si="1"/>
        <v>3443</v>
      </c>
      <c r="L25" s="14">
        <f>BAJIO16643561!C26</f>
        <v>24961.75</v>
      </c>
      <c r="M25" s="145">
        <f t="shared" si="2"/>
        <v>139503.87000000002</v>
      </c>
      <c r="N25" s="15"/>
    </row>
    <row r="26" spans="1:14" x14ac:dyDescent="0.25">
      <c r="A26" s="12">
        <f>BAJIO16643561!A27</f>
        <v>44902</v>
      </c>
      <c r="B26" s="85"/>
      <c r="C26" s="13" t="str">
        <f>BAJIO16643561!B27</f>
        <v>Compra - Disposicion por POS en 5161020001670530 SEG INBUR CALL CENTER 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660.85344827586209</v>
      </c>
      <c r="K26" s="144">
        <f t="shared" si="1"/>
        <v>105.73655172413794</v>
      </c>
      <c r="L26" s="14">
        <f>BAJIO16643561!C27</f>
        <v>766.59</v>
      </c>
      <c r="M26" s="145">
        <f t="shared" si="2"/>
        <v>138737.28000000003</v>
      </c>
      <c r="N26" s="15"/>
    </row>
    <row r="27" spans="1:14" x14ac:dyDescent="0.25">
      <c r="A27" s="12">
        <f>BAJIO16643561!A28</f>
        <v>44902</v>
      </c>
      <c r="B27" s="85"/>
      <c r="C27" s="13" t="str">
        <f>BAJIO16643561!B28</f>
        <v>Compra - Disposicion por POS en DIST BIRLO Y TOR ERGAR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137.38793103448276</v>
      </c>
      <c r="K27" s="144">
        <f t="shared" si="1"/>
        <v>21.982068965517243</v>
      </c>
      <c r="L27" s="14">
        <f>BAJIO16643561!C28</f>
        <v>159.37</v>
      </c>
      <c r="M27" s="145">
        <f t="shared" si="2"/>
        <v>138577.91000000003</v>
      </c>
      <c r="N27" s="15"/>
    </row>
    <row r="28" spans="1:14" x14ac:dyDescent="0.25">
      <c r="A28" s="12">
        <f>BAJIO16643561!A29</f>
        <v>44902</v>
      </c>
      <c r="B28" s="85"/>
      <c r="C28" s="13" t="str">
        <f>BAJIO16643561!B29</f>
        <v>Compra - Disposicion por POS en NETPAY*ROSCO 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1444.3362068965519</v>
      </c>
      <c r="K28" s="144">
        <f t="shared" si="1"/>
        <v>231.09379310344829</v>
      </c>
      <c r="L28" s="14">
        <f>BAJIO16643561!C29</f>
        <v>1675.43</v>
      </c>
      <c r="M28" s="145">
        <f t="shared" si="2"/>
        <v>136902.48000000004</v>
      </c>
      <c r="N28" s="15"/>
    </row>
    <row r="29" spans="1:14" x14ac:dyDescent="0.25">
      <c r="A29" s="12">
        <f>BAJIO16643561!A30</f>
        <v>44902</v>
      </c>
      <c r="B29" s="85"/>
      <c r="C29" s="13" t="str">
        <f>BAJIO16643561!B30</f>
        <v>Compra - Disposicion por POS en DIST BIRLO Y TOR ERGAR</v>
      </c>
      <c r="D29" s="85"/>
      <c r="E29" s="80">
        <f>BAJIO16643561!I30</f>
        <v>0</v>
      </c>
      <c r="F29" s="149">
        <f>BAJIO16643561!H30</f>
        <v>0</v>
      </c>
      <c r="G29" s="144">
        <f t="shared" si="3"/>
        <v>0</v>
      </c>
      <c r="H29" s="144">
        <f t="shared" si="6"/>
        <v>0</v>
      </c>
      <c r="I29" s="90">
        <f>BAJIO16643561!D30</f>
        <v>0</v>
      </c>
      <c r="J29" s="144">
        <f t="shared" si="4"/>
        <v>199.19827586206898</v>
      </c>
      <c r="K29" s="144">
        <f t="shared" si="1"/>
        <v>31.871724137931039</v>
      </c>
      <c r="L29" s="14">
        <f>BAJIO16643561!C30</f>
        <v>231.07</v>
      </c>
      <c r="M29" s="145">
        <f t="shared" si="2"/>
        <v>136671.41000000003</v>
      </c>
      <c r="N29" s="15"/>
    </row>
    <row r="30" spans="1:14" x14ac:dyDescent="0.25">
      <c r="A30" s="12">
        <f>BAJIO16643561!A31</f>
        <v>44902</v>
      </c>
      <c r="B30" s="85"/>
      <c r="C30" s="13" t="str">
        <f>BAJIO16643561!B31</f>
        <v>FLORES SAN VICENTE KARINA  Concepto del Pago: PAGO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5775.8620689655172</v>
      </c>
      <c r="K30" s="144">
        <f t="shared" si="1"/>
        <v>924.13793103448279</v>
      </c>
      <c r="L30" s="14">
        <f>BAJIO16643561!C31</f>
        <v>6700</v>
      </c>
      <c r="M30" s="145">
        <f t="shared" si="2"/>
        <v>129971.41000000003</v>
      </c>
      <c r="N30" s="15"/>
    </row>
    <row r="31" spans="1:14" x14ac:dyDescent="0.25">
      <c r="A31" s="12">
        <f>BAJIO16643561!A32</f>
        <v>44902</v>
      </c>
      <c r="B31" s="85"/>
      <c r="C31" s="13" t="str">
        <f>BAJIO16643561!B32</f>
        <v>PACCAR FINANCIAL MEXICO SA DE  Concepto del Pago: 3170036883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6925.0603448275861</v>
      </c>
      <c r="K31" s="144">
        <f t="shared" si="1"/>
        <v>1108.0096551724139</v>
      </c>
      <c r="L31" s="14">
        <f>BAJIO16643561!C32</f>
        <v>8033.07</v>
      </c>
      <c r="M31" s="145">
        <f t="shared" si="2"/>
        <v>121938.34000000003</v>
      </c>
      <c r="N31" s="15"/>
    </row>
    <row r="32" spans="1:14" x14ac:dyDescent="0.25">
      <c r="A32" s="12">
        <f>BAJIO16643561!A33</f>
        <v>44902</v>
      </c>
      <c r="B32" s="85"/>
      <c r="C32" s="13" t="str">
        <f>BAJIO16643561!B33</f>
        <v>PACCAR FINANCIAL MEXICO SA DE  Motivo de la Devolución: CUENTA BLOQUEADA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6925.0603448275861</v>
      </c>
      <c r="H32" s="144">
        <f t="shared" si="6"/>
        <v>1108.0096551724139</v>
      </c>
      <c r="I32" s="90">
        <f>BAJIO16643561!D33</f>
        <v>8033.07</v>
      </c>
      <c r="J32" s="144">
        <f t="shared" si="4"/>
        <v>0</v>
      </c>
      <c r="K32" s="144">
        <f t="shared" si="1"/>
        <v>0</v>
      </c>
      <c r="L32" s="14">
        <f>BAJIO16643561!C33</f>
        <v>0</v>
      </c>
      <c r="M32" s="145">
        <f t="shared" si="2"/>
        <v>129971.41000000003</v>
      </c>
      <c r="N32" s="15"/>
    </row>
    <row r="33" spans="1:14" x14ac:dyDescent="0.25">
      <c r="A33" s="12">
        <f>BAJIO16643561!A34</f>
        <v>44902</v>
      </c>
      <c r="B33" s="85"/>
      <c r="C33" s="13" t="str">
        <f>BAJIO16643561!B34</f>
        <v>RNG PERFORACION SA DE CV  F 5078 5079 CONSTRUCTORA INVERMEX SA DE CV</v>
      </c>
      <c r="D33" s="85"/>
      <c r="E33" s="80" t="str">
        <f>BAJIO16643561!I34</f>
        <v>F5078-F5079</v>
      </c>
      <c r="F33" s="149" t="str">
        <f>BAJIO16643561!H34</f>
        <v>PUE</v>
      </c>
      <c r="G33" s="144">
        <f t="shared" si="3"/>
        <v>65900</v>
      </c>
      <c r="H33" s="144">
        <f t="shared" si="6"/>
        <v>10544</v>
      </c>
      <c r="I33" s="90">
        <f>BAJIO16643561!D34</f>
        <v>76444</v>
      </c>
      <c r="J33" s="144">
        <f t="shared" si="4"/>
        <v>0</v>
      </c>
      <c r="K33" s="144">
        <f t="shared" si="1"/>
        <v>0</v>
      </c>
      <c r="L33" s="14">
        <f>BAJIO16643561!C34</f>
        <v>0</v>
      </c>
      <c r="M33" s="145">
        <f t="shared" si="2"/>
        <v>206415.41000000003</v>
      </c>
      <c r="N33" s="15"/>
    </row>
    <row r="34" spans="1:14" x14ac:dyDescent="0.25">
      <c r="A34" s="12">
        <f>BAJIO16643561!A35</f>
        <v>44902</v>
      </c>
      <c r="B34" s="85"/>
      <c r="C34" s="13" t="str">
        <f>BAJIO16643561!B35</f>
        <v>MODO LABORA SA DE CV  Concepto del Pago: EXAMEN MEDICO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950.19827586206907</v>
      </c>
      <c r="K34" s="144">
        <f t="shared" si="1"/>
        <v>152.03172413793106</v>
      </c>
      <c r="L34" s="14">
        <f>BAJIO16643561!C35</f>
        <v>1102.23</v>
      </c>
      <c r="M34" s="145">
        <f t="shared" si="2"/>
        <v>205313.18000000002</v>
      </c>
      <c r="N34" s="15"/>
    </row>
    <row r="35" spans="1:14" x14ac:dyDescent="0.25">
      <c r="A35" s="12">
        <f>BAJIO16643561!A36</f>
        <v>44903</v>
      </c>
      <c r="B35" s="13"/>
      <c r="C35" s="13" t="str">
        <f>BAJIO16643561!B36</f>
        <v>Compra - Disposicion por POS en ARMANDO LOZANO PAULIN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488.2844827586207</v>
      </c>
      <c r="K35" s="14">
        <f t="shared" si="1"/>
        <v>78.125517241379313</v>
      </c>
      <c r="L35" s="14">
        <f>BAJIO16643561!C36</f>
        <v>566.41</v>
      </c>
      <c r="M35" s="145">
        <f t="shared" si="2"/>
        <v>204746.77000000002</v>
      </c>
      <c r="N35" s="15"/>
    </row>
    <row r="36" spans="1:14" x14ac:dyDescent="0.25">
      <c r="A36" s="12">
        <f>BAJIO16643561!A37</f>
        <v>44903</v>
      </c>
      <c r="B36" s="13"/>
      <c r="C36" s="13" t="str">
        <f>BAJIO16643561!B37</f>
        <v>INTERNATIONAL PAPER MEXICO COMPANY Concepto del Pago: INTERNATIONAL PAPER MEXICO COMPANY S DE</v>
      </c>
      <c r="D36" s="85"/>
      <c r="E36" s="80" t="str">
        <f>BAJIO16643561!I37</f>
        <v>F4936</v>
      </c>
      <c r="F36" s="149">
        <f>BAJIO16643561!H37</f>
        <v>2248</v>
      </c>
      <c r="G36" s="14">
        <f t="shared" si="3"/>
        <v>5400</v>
      </c>
      <c r="H36" s="14">
        <f t="shared" si="6"/>
        <v>864</v>
      </c>
      <c r="I36" s="90">
        <f>BAJIO16643561!D37</f>
        <v>6264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211010.77000000002</v>
      </c>
      <c r="N36" s="15"/>
    </row>
    <row r="37" spans="1:14" x14ac:dyDescent="0.25">
      <c r="A37" s="12">
        <f>BAJIO16643561!A38</f>
        <v>44903</v>
      </c>
      <c r="B37" s="13"/>
      <c r="C37" s="13" t="str">
        <f>BAJIO16643561!B38</f>
        <v>CONSTRUCTURE PLANOS Y DESARROL  Concepto del Pago: LIQUIDACION DE FACTURA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45689.655172413797</v>
      </c>
      <c r="K37" s="14">
        <f t="shared" si="1"/>
        <v>7310.3448275862074</v>
      </c>
      <c r="L37" s="14">
        <f>BAJIO16643561!C38</f>
        <v>53000</v>
      </c>
      <c r="M37" s="145">
        <f t="shared" si="2"/>
        <v>158010.77000000002</v>
      </c>
      <c r="N37" s="15"/>
    </row>
    <row r="38" spans="1:14" x14ac:dyDescent="0.25">
      <c r="A38" s="12">
        <f>BAJIO16643561!A39</f>
        <v>44903</v>
      </c>
      <c r="B38" s="13"/>
      <c r="C38" s="13" t="str">
        <f>BAJIO16643561!B39</f>
        <v>SERV GASOLINEROS DE MEXICO SA  Concepto del Pago: 59114</v>
      </c>
      <c r="D38" s="85"/>
      <c r="E38" s="80">
        <f>BAJIO16643561!I39</f>
        <v>0</v>
      </c>
      <c r="F38" s="149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43103.448275862072</v>
      </c>
      <c r="K38" s="14">
        <f t="shared" si="1"/>
        <v>6896.5517241379321</v>
      </c>
      <c r="L38" s="14">
        <f>BAJIO16643561!C39</f>
        <v>50000</v>
      </c>
      <c r="M38" s="145">
        <f t="shared" si="2"/>
        <v>108010.77000000002</v>
      </c>
      <c r="N38" s="15"/>
    </row>
    <row r="39" spans="1:14" x14ac:dyDescent="0.25">
      <c r="A39" s="12">
        <f>BAJIO16643561!A40</f>
        <v>44903</v>
      </c>
      <c r="B39" s="13"/>
      <c r="C39" s="13" t="str">
        <f>BAJIO16643561!B40</f>
        <v>OPERADORA DE RELLENOS SANITARI  Concepto del Pago: F11122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29061.5</v>
      </c>
      <c r="K39" s="14">
        <f t="shared" si="1"/>
        <v>4649.84</v>
      </c>
      <c r="L39" s="14">
        <f>BAJIO16643561!C40</f>
        <v>33711.339999999997</v>
      </c>
      <c r="M39" s="145">
        <f t="shared" si="2"/>
        <v>74299.430000000022</v>
      </c>
      <c r="N39" s="15"/>
    </row>
    <row r="40" spans="1:14" x14ac:dyDescent="0.25">
      <c r="A40" s="12">
        <f>BAJIO16643561!A41</f>
        <v>44903</v>
      </c>
      <c r="B40" s="13"/>
      <c r="C40" s="13" t="str">
        <f>BAJIO16643561!B41</f>
        <v>CONMET DE MEXICO SA DE CV  Concepto del Pago: PROVEEDORES CONMET 08DIC</v>
      </c>
      <c r="D40" s="85"/>
      <c r="E40" s="80" t="str">
        <f>BAJIO16643561!I41</f>
        <v>F4864</v>
      </c>
      <c r="F40" s="149">
        <f>BAJIO16643561!H41</f>
        <v>2249</v>
      </c>
      <c r="G40" s="14">
        <f t="shared" si="3"/>
        <v>6500</v>
      </c>
      <c r="H40" s="14">
        <f t="shared" si="6"/>
        <v>1040</v>
      </c>
      <c r="I40" s="90">
        <f>BAJIO16643561!D41</f>
        <v>7540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5">
        <f t="shared" si="2"/>
        <v>81839.430000000022</v>
      </c>
      <c r="N40" s="15"/>
    </row>
    <row r="41" spans="1:14" x14ac:dyDescent="0.25">
      <c r="A41" s="12">
        <f>BAJIO16643561!A42</f>
        <v>44904</v>
      </c>
      <c r="B41" s="13"/>
      <c r="C41" s="13" t="str">
        <f>BAJIO16643561!B42</f>
        <v> ZONE COMPRA S DE R L DE C V  Concepto del Pago: AUTOZONE DE MEXICO S DE RL DE CV</v>
      </c>
      <c r="D41" s="85"/>
      <c r="E41" s="80" t="str">
        <f>BAJIO16643561!I42</f>
        <v>F4985</v>
      </c>
      <c r="F41" s="149">
        <f>BAJIO16643561!H42</f>
        <v>2250</v>
      </c>
      <c r="G41" s="14">
        <f t="shared" si="3"/>
        <v>48600</v>
      </c>
      <c r="H41" s="14">
        <f t="shared" si="6"/>
        <v>7776</v>
      </c>
      <c r="I41" s="90">
        <f>BAJIO16643561!D42</f>
        <v>56376</v>
      </c>
      <c r="J41" s="14">
        <f t="shared" si="4"/>
        <v>0</v>
      </c>
      <c r="K41" s="14">
        <f t="shared" si="1"/>
        <v>0</v>
      </c>
      <c r="L41" s="14">
        <f>BAJIO16643561!C42</f>
        <v>0</v>
      </c>
      <c r="M41" s="145">
        <f t="shared" si="2"/>
        <v>138215.43000000002</v>
      </c>
      <c r="N41" s="15"/>
    </row>
    <row r="42" spans="1:14" x14ac:dyDescent="0.25">
      <c r="A42" s="12">
        <f>BAJIO16643561!A43</f>
        <v>44904</v>
      </c>
      <c r="B42" s="13"/>
      <c r="C42" s="13" t="str">
        <f>BAJIO16643561!B43</f>
        <v>Compra - Disposicion por POS en CADECO MIGUEL ALEMAN 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3004.6637931034484</v>
      </c>
      <c r="K42" s="14">
        <f t="shared" si="1"/>
        <v>480.74620689655177</v>
      </c>
      <c r="L42" s="14">
        <f>BAJIO16643561!C43</f>
        <v>3485.41</v>
      </c>
      <c r="M42" s="145">
        <f t="shared" si="2"/>
        <v>134730.02000000002</v>
      </c>
      <c r="N42" s="15"/>
    </row>
    <row r="43" spans="1:14" x14ac:dyDescent="0.25">
      <c r="A43" s="12">
        <f>BAJIO16643561!A44</f>
        <v>44904</v>
      </c>
      <c r="B43" s="13"/>
      <c r="C43" s="13" t="str">
        <f>BAJIO16643561!B44</f>
        <v>VALVULAS DE CALIDAD DE MONTERREY SA DE C  Concepto del Pago: PAGO FACTURA INV5010</v>
      </c>
      <c r="D43" s="85"/>
      <c r="E43" s="80" t="str">
        <f>BAJIO16643561!I44</f>
        <v>F5010</v>
      </c>
      <c r="F43" s="149">
        <f>BAJIO16643561!H44</f>
        <v>2251</v>
      </c>
      <c r="G43" s="14">
        <f t="shared" si="3"/>
        <v>2992.5000000000005</v>
      </c>
      <c r="H43" s="14">
        <f t="shared" si="6"/>
        <v>478.80000000000007</v>
      </c>
      <c r="I43" s="90">
        <f>BAJIO16643561!D44</f>
        <v>3471.3</v>
      </c>
      <c r="J43" s="14">
        <f t="shared" si="4"/>
        <v>0</v>
      </c>
      <c r="K43" s="14">
        <f t="shared" si="1"/>
        <v>0</v>
      </c>
      <c r="L43" s="14">
        <f>BAJIO16643561!C44</f>
        <v>0</v>
      </c>
      <c r="M43" s="145">
        <f t="shared" si="2"/>
        <v>138201.32</v>
      </c>
      <c r="N43" s="15"/>
    </row>
    <row r="44" spans="1:14" x14ac:dyDescent="0.25">
      <c r="A44" s="12">
        <f>BAJIO16643561!A45</f>
        <v>44904</v>
      </c>
      <c r="B44" s="13"/>
      <c r="C44" s="13" t="str">
        <f>BAJIO16643561!B45</f>
        <v>RECICLAJES GAP SAPI DE CV  F2677</v>
      </c>
      <c r="D44" s="85"/>
      <c r="E44" s="80">
        <f>BAJIO16643561!I45</f>
        <v>0</v>
      </c>
      <c r="F44" s="149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16377.603448275864</v>
      </c>
      <c r="K44" s="14">
        <f t="shared" si="1"/>
        <v>2620.4165517241381</v>
      </c>
      <c r="L44" s="14">
        <f>BAJIO16643561!C45</f>
        <v>18998.02</v>
      </c>
      <c r="M44" s="145">
        <f t="shared" si="2"/>
        <v>119203.3</v>
      </c>
      <c r="N44" s="15"/>
    </row>
    <row r="45" spans="1:14" x14ac:dyDescent="0.25">
      <c r="A45" s="12">
        <f>BAJIO16643561!A46</f>
        <v>44904</v>
      </c>
      <c r="B45" s="13"/>
      <c r="C45" s="13" t="str">
        <f>BAJIO16643561!B46</f>
        <v>BACHOCO SA DE CV  Concepto del Pago: 1500785511</v>
      </c>
      <c r="D45" s="85"/>
      <c r="E45" s="80" t="str">
        <f>BAJIO16643561!I46</f>
        <v>F4797</v>
      </c>
      <c r="F45" s="149">
        <f>BAJIO16643561!H46</f>
        <v>2252</v>
      </c>
      <c r="G45" s="14">
        <f t="shared" si="3"/>
        <v>37500</v>
      </c>
      <c r="H45" s="14">
        <f t="shared" si="6"/>
        <v>6000</v>
      </c>
      <c r="I45" s="90">
        <f>BAJIO16643561!D46</f>
        <v>43500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5">
        <f t="shared" si="2"/>
        <v>162703.29999999999</v>
      </c>
      <c r="N45" s="15"/>
    </row>
    <row r="46" spans="1:14" x14ac:dyDescent="0.25">
      <c r="A46" s="12">
        <f>BAJIO16643561!A47</f>
        <v>44904</v>
      </c>
      <c r="B46" s="13"/>
      <c r="C46" s="13" t="str">
        <f>BAJIO16643561!B47</f>
        <v>GRUPO MAPUCHE SA DE CV  Concepto del Pago: F 4986 DESAZOLVE DE FOSA SEPTICA</v>
      </c>
      <c r="D46" s="85"/>
      <c r="E46" s="80" t="str">
        <f>BAJIO16643561!I47</f>
        <v>F4986</v>
      </c>
      <c r="F46" s="149">
        <f>BAJIO16643561!H47</f>
        <v>2253</v>
      </c>
      <c r="G46" s="14">
        <f t="shared" si="3"/>
        <v>9950</v>
      </c>
      <c r="H46" s="14">
        <f t="shared" si="6"/>
        <v>1592</v>
      </c>
      <c r="I46" s="90">
        <f>BAJIO16643561!D47</f>
        <v>11542</v>
      </c>
      <c r="J46" s="14">
        <f t="shared" si="4"/>
        <v>0</v>
      </c>
      <c r="K46" s="14">
        <f t="shared" si="1"/>
        <v>0</v>
      </c>
      <c r="L46" s="14">
        <f>BAJIO16643561!C47</f>
        <v>0</v>
      </c>
      <c r="M46" s="145">
        <f t="shared" si="2"/>
        <v>174245.3</v>
      </c>
      <c r="N46" s="15"/>
    </row>
    <row r="47" spans="1:14" x14ac:dyDescent="0.25">
      <c r="A47" s="12">
        <f>BAJIO16643561!A48</f>
        <v>44904</v>
      </c>
      <c r="B47" s="13"/>
      <c r="C47" s="13" t="str">
        <f>BAJIO16643561!B48</f>
        <v>IDEALEASE ORIENTE Concepto del Pago: IMT026766</v>
      </c>
      <c r="D47" s="85"/>
      <c r="E47" s="80">
        <f>BAJIO16643561!I48</f>
        <v>0</v>
      </c>
      <c r="F47" s="149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23144.931034482761</v>
      </c>
      <c r="K47" s="14">
        <f t="shared" si="1"/>
        <v>3703.1889655172417</v>
      </c>
      <c r="L47" s="14">
        <f>BAJIO16643561!C48</f>
        <v>26848.12</v>
      </c>
      <c r="M47" s="145">
        <f t="shared" si="2"/>
        <v>147397.18</v>
      </c>
      <c r="N47" s="15"/>
    </row>
    <row r="48" spans="1:14" x14ac:dyDescent="0.25">
      <c r="A48" s="12">
        <f>BAJIO16643561!A49</f>
        <v>44904</v>
      </c>
      <c r="B48" s="13"/>
      <c r="C48" s="13" t="str">
        <f>BAJIO16643561!B49</f>
        <v>SERV GASOLINEROS DE MEXICO SA  Concepto del Pago: 59114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17583.327586206899</v>
      </c>
      <c r="K48" s="14">
        <f t="shared" si="1"/>
        <v>2813.332413793104</v>
      </c>
      <c r="L48" s="14">
        <f>BAJIO16643561!C49</f>
        <v>20396.66</v>
      </c>
      <c r="M48" s="145">
        <f t="shared" si="2"/>
        <v>127000.51999999999</v>
      </c>
      <c r="N48" s="15"/>
    </row>
    <row r="49" spans="1:14" x14ac:dyDescent="0.25">
      <c r="A49" s="12">
        <f>BAJIO16643561!A50</f>
        <v>44904</v>
      </c>
      <c r="B49" s="13"/>
      <c r="C49" s="13" t="str">
        <f>BAJIO16643561!B50</f>
        <v>SERVICIOS AMBIENTALES INTERNACIONALES S  Concepto del Pago: PAGO SERV AMB INT</v>
      </c>
      <c r="D49" s="85"/>
      <c r="E49" s="80" t="str">
        <f>BAJIO16643561!I50</f>
        <v>F4804</v>
      </c>
      <c r="F49" s="149">
        <f>BAJIO16643561!H50</f>
        <v>2254</v>
      </c>
      <c r="G49" s="14">
        <f t="shared" si="3"/>
        <v>34482.758620689659</v>
      </c>
      <c r="H49" s="14">
        <f t="shared" si="6"/>
        <v>5517.241379310346</v>
      </c>
      <c r="I49" s="90">
        <f>BAJIO16643561!D50</f>
        <v>40000</v>
      </c>
      <c r="J49" s="14">
        <f t="shared" si="4"/>
        <v>0</v>
      </c>
      <c r="K49" s="14">
        <f t="shared" si="1"/>
        <v>0</v>
      </c>
      <c r="L49" s="14">
        <f>BAJIO16643561!C50</f>
        <v>0</v>
      </c>
      <c r="M49" s="145">
        <f t="shared" si="2"/>
        <v>167000.51999999999</v>
      </c>
      <c r="N49" s="15"/>
    </row>
    <row r="50" spans="1:14" x14ac:dyDescent="0.25">
      <c r="A50" s="12">
        <f>BAJIO16643561!A51</f>
        <v>44904</v>
      </c>
      <c r="B50" s="13"/>
      <c r="C50" s="13" t="str">
        <f>BAJIO16643561!B51</f>
        <v>CONSTRUCTORA INVERMEX  ORD.00058580010643400147 / LAS MISIONES</v>
      </c>
      <c r="D50" s="85"/>
      <c r="E50" s="80" t="str">
        <f>BAJIO16643561!I51</f>
        <v>F4944</v>
      </c>
      <c r="F50" s="149">
        <f>BAJIO16643561!H51</f>
        <v>2255</v>
      </c>
      <c r="G50" s="14">
        <f t="shared" si="3"/>
        <v>5400</v>
      </c>
      <c r="H50" s="14">
        <f t="shared" si="6"/>
        <v>864</v>
      </c>
      <c r="I50" s="90">
        <f>BAJIO16643561!D51</f>
        <v>6264</v>
      </c>
      <c r="J50" s="14">
        <f t="shared" si="4"/>
        <v>0</v>
      </c>
      <c r="K50" s="14">
        <f t="shared" si="1"/>
        <v>0</v>
      </c>
      <c r="L50" s="14">
        <f>BAJIO16643561!C51</f>
        <v>0</v>
      </c>
      <c r="M50" s="90">
        <f t="shared" si="2"/>
        <v>173264.52</v>
      </c>
      <c r="N50" s="15"/>
    </row>
    <row r="51" spans="1:14" x14ac:dyDescent="0.25">
      <c r="A51" s="12">
        <f>BAJIO16643561!A52</f>
        <v>44905</v>
      </c>
      <c r="B51" s="13"/>
      <c r="C51" s="13" t="str">
        <f>BAJIO16643561!B52</f>
        <v>Compra - Disposicion por POS en REST GALPAO DO BRASIL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2510.0862068965516</v>
      </c>
      <c r="K51" s="14">
        <f t="shared" si="1"/>
        <v>401.61379310344824</v>
      </c>
      <c r="L51" s="14">
        <f>BAJIO16643561!C52</f>
        <v>2911.7</v>
      </c>
      <c r="M51" s="90">
        <f t="shared" si="2"/>
        <v>170352.81999999998</v>
      </c>
      <c r="N51" s="15"/>
    </row>
    <row r="52" spans="1:14" x14ac:dyDescent="0.25">
      <c r="A52" s="12">
        <f>BAJIO16643561!A53</f>
        <v>44905</v>
      </c>
      <c r="B52" s="13"/>
      <c r="C52" s="13" t="str">
        <f>BAJIO16643561!B53</f>
        <v>Compra - Disposicion por POS en AUTOZONE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1279.3965517241379</v>
      </c>
      <c r="K52" s="14">
        <f t="shared" si="1"/>
        <v>204.70344827586206</v>
      </c>
      <c r="L52" s="14">
        <f>BAJIO16643561!C53</f>
        <v>1484.1</v>
      </c>
      <c r="M52" s="90">
        <f t="shared" si="2"/>
        <v>168868.71999999997</v>
      </c>
      <c r="N52" s="15"/>
    </row>
    <row r="53" spans="1:14" x14ac:dyDescent="0.25">
      <c r="A53" s="12">
        <f>BAJIO16643561!A54</f>
        <v>44905</v>
      </c>
      <c r="B53" s="13"/>
      <c r="C53" s="13" t="str">
        <f>BAJIO16643561!B54</f>
        <v>Compra - Disposicion por POS en 5161020001670530 ONLINE JOB ADS INDEED</v>
      </c>
      <c r="D53" s="85"/>
      <c r="E53" s="80">
        <f>BAJIO16643561!I54</f>
        <v>0</v>
      </c>
      <c r="F53" s="149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459.90517241379314</v>
      </c>
      <c r="K53" s="14">
        <f t="shared" si="1"/>
        <v>73.584827586206899</v>
      </c>
      <c r="L53" s="14">
        <f>BAJIO16643561!C54</f>
        <v>533.49</v>
      </c>
      <c r="M53" s="90">
        <f t="shared" si="2"/>
        <v>168335.22999999998</v>
      </c>
      <c r="N53" s="15"/>
    </row>
    <row r="54" spans="1:14" x14ac:dyDescent="0.25">
      <c r="A54" s="12">
        <f>BAJIO16643561!A55</f>
        <v>44905</v>
      </c>
      <c r="B54" s="13"/>
      <c r="C54" s="13" t="str">
        <f>BAJIO16643561!B55</f>
        <v>Compra - Disposicion por POS en INST CTROL VEHICULAR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207.75862068965517</v>
      </c>
      <c r="K54" s="14">
        <f t="shared" si="1"/>
        <v>33.241379310344826</v>
      </c>
      <c r="L54" s="14">
        <f>BAJIO16643561!C55</f>
        <v>241</v>
      </c>
      <c r="M54" s="90">
        <f t="shared" si="2"/>
        <v>168094.22999999998</v>
      </c>
      <c r="N54" s="15"/>
    </row>
    <row r="55" spans="1:14" x14ac:dyDescent="0.25">
      <c r="A55" s="12">
        <f>BAJIO16643561!A56</f>
        <v>44905</v>
      </c>
      <c r="B55" s="13"/>
      <c r="C55" s="13" t="str">
        <f>BAJIO16643561!B56</f>
        <v>Compra - Disposicion por POS en SEG INB MONT CONTRY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6239.4655172413795</v>
      </c>
      <c r="K55" s="14">
        <f t="shared" si="1"/>
        <v>998.31448275862078</v>
      </c>
      <c r="L55" s="14">
        <f>BAJIO16643561!C56</f>
        <v>7237.78</v>
      </c>
      <c r="M55" s="90">
        <f t="shared" si="2"/>
        <v>160856.44999999998</v>
      </c>
      <c r="N55" s="15"/>
    </row>
    <row r="56" spans="1:14" x14ac:dyDescent="0.25">
      <c r="A56" s="12">
        <f>BAJIO16643561!A57</f>
        <v>44905</v>
      </c>
      <c r="B56" s="13"/>
      <c r="C56" s="13" t="str">
        <f>BAJIO16643561!B57</f>
        <v>Compra - Disposicion por POS en SEG INB MONT CONTRY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28901.137931034486</v>
      </c>
      <c r="K56" s="14">
        <f t="shared" si="1"/>
        <v>4624.1820689655178</v>
      </c>
      <c r="L56" s="14">
        <f>BAJIO16643561!C57</f>
        <v>33525.32</v>
      </c>
      <c r="M56" s="90">
        <f t="shared" si="2"/>
        <v>127331.12999999998</v>
      </c>
      <c r="N56" s="15"/>
    </row>
    <row r="57" spans="1:14" x14ac:dyDescent="0.25">
      <c r="A57" s="12">
        <f>BAJIO16643561!A58</f>
        <v>44905</v>
      </c>
      <c r="B57" s="13"/>
      <c r="C57" s="13" t="str">
        <f>BAJIO16643561!B58</f>
        <v>GASOLINERA LAS PALMAS SA DE CV  Concepto del Pago: LIQUIDACION DE FACTURA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2586.2068965517242</v>
      </c>
      <c r="K57" s="14">
        <f t="shared" si="1"/>
        <v>413.79310344827587</v>
      </c>
      <c r="L57" s="14">
        <f>BAJIO16643561!C58</f>
        <v>3000</v>
      </c>
      <c r="M57" s="90">
        <f t="shared" si="2"/>
        <v>124331.12999999998</v>
      </c>
      <c r="N57" s="15"/>
    </row>
    <row r="58" spans="1:14" x14ac:dyDescent="0.25">
      <c r="A58" s="12">
        <f>BAJIO16643561!A59</f>
        <v>44906</v>
      </c>
      <c r="B58" s="13"/>
      <c r="C58" s="13" t="str">
        <f>BAJIO16643561!B59</f>
        <v>Compra - Disposicion por POS en AUTOP JOMAR SUC GP2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925.00000000000011</v>
      </c>
      <c r="K58" s="14">
        <f t="shared" si="1"/>
        <v>148.00000000000003</v>
      </c>
      <c r="L58" s="14">
        <f>BAJIO16643561!C59</f>
        <v>1073</v>
      </c>
      <c r="M58" s="90">
        <f t="shared" si="2"/>
        <v>123258.12999999998</v>
      </c>
      <c r="N58" s="15"/>
    </row>
    <row r="59" spans="1:14" x14ac:dyDescent="0.25">
      <c r="A59" s="12">
        <f>BAJIO16643561!A60</f>
        <v>44907</v>
      </c>
      <c r="B59" s="13"/>
      <c r="C59" s="13" t="str">
        <f>BAJIO16643561!B60</f>
        <v>Compra - Disposicion por POS en 5161020002057257 VIVA AEROBUS CIB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1209.5172413793105</v>
      </c>
      <c r="K59" s="14">
        <f t="shared" si="1"/>
        <v>193.52275862068967</v>
      </c>
      <c r="L59" s="14">
        <f>BAJIO16643561!C60</f>
        <v>1403.04</v>
      </c>
      <c r="M59" s="90">
        <f t="shared" si="2"/>
        <v>121855.08999999998</v>
      </c>
      <c r="N59" s="15"/>
    </row>
    <row r="60" spans="1:14" x14ac:dyDescent="0.25">
      <c r="A60" s="12">
        <f>BAJIO16643561!A61</f>
        <v>44907</v>
      </c>
      <c r="B60" s="13"/>
      <c r="C60" s="13" t="str">
        <f>BAJIO16643561!B61</f>
        <v>Compra - Disposicion por POS en 5161020002057257 TAR AEROLINEAS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1723.2758620689656</v>
      </c>
      <c r="K60" s="14">
        <f t="shared" si="1"/>
        <v>275.72413793103448</v>
      </c>
      <c r="L60" s="14">
        <f>BAJIO16643561!C61</f>
        <v>1999</v>
      </c>
      <c r="M60" s="90">
        <f t="shared" si="2"/>
        <v>119856.08999999998</v>
      </c>
      <c r="N60" s="15"/>
    </row>
    <row r="61" spans="1:14" x14ac:dyDescent="0.25">
      <c r="A61" s="12">
        <f>BAJIO16643561!A62</f>
        <v>44907</v>
      </c>
      <c r="B61" s="13"/>
      <c r="C61" s="13" t="str">
        <f>BAJIO16643561!B62</f>
        <v>SERV GASOLINEROS DE MEXICO SA  Concepto del Pago: 59114</v>
      </c>
      <c r="D61" s="85"/>
      <c r="E61" s="80">
        <f>BAJIO16643561!I62</f>
        <v>0</v>
      </c>
      <c r="F61" s="149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17583.327586206899</v>
      </c>
      <c r="K61" s="14">
        <f t="shared" si="1"/>
        <v>2813.332413793104</v>
      </c>
      <c r="L61" s="14">
        <f>BAJIO16643561!C62</f>
        <v>20396.66</v>
      </c>
      <c r="M61" s="90">
        <f t="shared" si="2"/>
        <v>99459.429999999978</v>
      </c>
      <c r="N61" s="15"/>
    </row>
    <row r="62" spans="1:14" x14ac:dyDescent="0.25">
      <c r="A62" s="12">
        <f>BAJIO16643561!A63</f>
        <v>44908</v>
      </c>
      <c r="B62" s="13"/>
      <c r="C62" s="13" t="str">
        <f>BAJIO16643561!B63</f>
        <v>Compra - Disposicion por POS en 5161020002057257 VIVA AEROBUS CIB</v>
      </c>
      <c r="D62" s="85"/>
      <c r="E62" s="80">
        <f>BAJIO16643561!I63</f>
        <v>0</v>
      </c>
      <c r="F62" s="149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573.13793103448279</v>
      </c>
      <c r="K62" s="14">
        <f t="shared" si="1"/>
        <v>91.702068965517242</v>
      </c>
      <c r="L62" s="14">
        <f>BAJIO16643561!C63</f>
        <v>664.84</v>
      </c>
      <c r="M62" s="90">
        <f t="shared" si="2"/>
        <v>98794.589999999982</v>
      </c>
      <c r="N62" s="15"/>
    </row>
    <row r="63" spans="1:14" x14ac:dyDescent="0.25">
      <c r="A63" s="12">
        <f>BAJIO16643561!A64</f>
        <v>44908</v>
      </c>
      <c r="B63" s="13"/>
      <c r="C63" s="13" t="str">
        <f>BAJIO16643561!B64</f>
        <v> TECNO MAIZ SA DE CV  Concepto del Pago: 665050000121192022001</v>
      </c>
      <c r="D63" s="85"/>
      <c r="E63" s="80" t="str">
        <f>BAJIO16643561!I64</f>
        <v>F4895-F4896-F4952-F4953</v>
      </c>
      <c r="F63" s="149">
        <f>BAJIO16643561!H64</f>
        <v>2256</v>
      </c>
      <c r="G63" s="14">
        <f t="shared" si="7"/>
        <v>99400</v>
      </c>
      <c r="H63" s="14">
        <f t="shared" si="6"/>
        <v>15904</v>
      </c>
      <c r="I63" s="90">
        <f>BAJIO16643561!D64</f>
        <v>115304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214098.58999999997</v>
      </c>
      <c r="N63" s="15"/>
    </row>
    <row r="64" spans="1:14" x14ac:dyDescent="0.25">
      <c r="A64" s="12">
        <f>BAJIO16643561!A65</f>
        <v>44908</v>
      </c>
      <c r="B64" s="13"/>
      <c r="C64" s="13" t="str">
        <f>BAJIO16643561!B65</f>
        <v> RAGASA INDUSTRIAS SA DE CV  Concepto del Pago: 171851</v>
      </c>
      <c r="D64" s="85"/>
      <c r="E64" s="80" t="str">
        <f>BAJIO16643561!I65</f>
        <v>F4976</v>
      </c>
      <c r="F64" s="149">
        <f>BAJIO16643561!H65</f>
        <v>2257</v>
      </c>
      <c r="G64" s="14">
        <f t="shared" si="7"/>
        <v>5400</v>
      </c>
      <c r="H64" s="14">
        <f t="shared" si="6"/>
        <v>864</v>
      </c>
      <c r="I64" s="90">
        <f>BAJIO16643561!D65</f>
        <v>6264</v>
      </c>
      <c r="J64" s="14">
        <f t="shared" si="8"/>
        <v>0</v>
      </c>
      <c r="K64" s="14">
        <f t="shared" si="1"/>
        <v>0</v>
      </c>
      <c r="L64" s="14">
        <f>BAJIO16643561!C65</f>
        <v>0</v>
      </c>
      <c r="M64" s="90">
        <f t="shared" si="2"/>
        <v>220362.58999999997</v>
      </c>
      <c r="N64" s="15"/>
    </row>
    <row r="65" spans="1:14" x14ac:dyDescent="0.25">
      <c r="A65" s="12">
        <f>BAJIO16643561!A66</f>
        <v>44908</v>
      </c>
      <c r="B65" s="13"/>
      <c r="C65" s="13" t="str">
        <f>BAJIO16643561!B66</f>
        <v>DISTRIBUIDORA ARCA CONTINENTAL S D  Concepto del Pago: DISTRIBUIDORA ARCA CONTINENTAL S DE RL D</v>
      </c>
      <c r="D65" s="85"/>
      <c r="E65" s="80" t="str">
        <f>BAJIO16643561!I66</f>
        <v>F4957</v>
      </c>
      <c r="F65" s="149">
        <f>BAJIO16643561!H66</f>
        <v>2258</v>
      </c>
      <c r="G65" s="14">
        <f>I65/1.16</f>
        <v>7000.0000000000009</v>
      </c>
      <c r="H65" s="14">
        <f t="shared" si="6"/>
        <v>1120.0000000000002</v>
      </c>
      <c r="I65" s="90">
        <f>BAJIO16643561!D66</f>
        <v>8120</v>
      </c>
      <c r="J65" s="14">
        <f>L65/1.16</f>
        <v>0</v>
      </c>
      <c r="K65" s="14">
        <f t="shared" si="1"/>
        <v>0</v>
      </c>
      <c r="L65" s="14">
        <f>BAJIO16643561!C66</f>
        <v>0</v>
      </c>
      <c r="M65" s="90">
        <f t="shared" si="2"/>
        <v>228482.58999999997</v>
      </c>
      <c r="N65" s="15"/>
    </row>
    <row r="66" spans="1:14" x14ac:dyDescent="0.25">
      <c r="A66" s="12">
        <f>BAJIO16643561!A67</f>
        <v>44909</v>
      </c>
      <c r="B66" s="13"/>
      <c r="C66" s="13" t="str">
        <f>BAJIO16643561!B67</f>
        <v>SERV GASOLINEROS DE MEXICO SA  Concepto del Pago: 59114</v>
      </c>
      <c r="D66" s="85"/>
      <c r="E66" s="80">
        <f>BAJIO16643561!I67</f>
        <v>0</v>
      </c>
      <c r="F66" s="149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17241.37931034483</v>
      </c>
      <c r="K66" s="14">
        <f t="shared" si="1"/>
        <v>2758.620689655173</v>
      </c>
      <c r="L66" s="14">
        <f>BAJIO16643561!C67</f>
        <v>20000</v>
      </c>
      <c r="M66" s="90">
        <f t="shared" si="2"/>
        <v>208482.58999999997</v>
      </c>
      <c r="N66" s="15"/>
    </row>
    <row r="67" spans="1:14" x14ac:dyDescent="0.25">
      <c r="A67" s="12">
        <f>BAJIO16643561!A68</f>
        <v>44909</v>
      </c>
      <c r="B67" s="13"/>
      <c r="C67" s="13" t="str">
        <f>BAJIO16643561!B68</f>
        <v>Compra - Disposicion por POS en ARMANDO LOZANO PAULIN</v>
      </c>
      <c r="D67" s="85"/>
      <c r="E67" s="80">
        <f>BAJIO16643561!I68</f>
        <v>0</v>
      </c>
      <c r="F67" s="149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473.19827586206895</v>
      </c>
      <c r="K67" s="14">
        <f t="shared" si="1"/>
        <v>75.711724137931029</v>
      </c>
      <c r="L67" s="14">
        <f>BAJIO16643561!C68</f>
        <v>548.91</v>
      </c>
      <c r="M67" s="90">
        <f t="shared" si="2"/>
        <v>207933.67999999996</v>
      </c>
      <c r="N67" s="15"/>
    </row>
    <row r="68" spans="1:14" x14ac:dyDescent="0.25">
      <c r="A68" s="12">
        <f>BAJIO16643561!A69</f>
        <v>44909</v>
      </c>
      <c r="B68" s="13"/>
      <c r="C68" s="13" t="str">
        <f>BAJIO16643561!B69</f>
        <v>RNG PERFORACION SA DE CV   F 5114 5124 5125 CONSTRUCTORA INVERMEX SA DE CV</v>
      </c>
      <c r="D68" s="85"/>
      <c r="E68" s="80" t="str">
        <f>BAJIO16643561!I69</f>
        <v>F5114-F5124-F5125</v>
      </c>
      <c r="F68" s="149" t="str">
        <f>BAJIO16643561!H69</f>
        <v>PUE</v>
      </c>
      <c r="G68" s="14">
        <f>I68/1.16</f>
        <v>98850</v>
      </c>
      <c r="H68" s="14">
        <f t="shared" si="6"/>
        <v>15816</v>
      </c>
      <c r="I68" s="90">
        <f>BAJIO16643561!D69</f>
        <v>114666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322599.67999999993</v>
      </c>
      <c r="N68" s="15"/>
    </row>
    <row r="69" spans="1:14" x14ac:dyDescent="0.25">
      <c r="A69" s="12">
        <f>BAJIO16643561!A70</f>
        <v>44909</v>
      </c>
      <c r="B69" s="13"/>
      <c r="C69" s="13" t="str">
        <f>BAJIO16643561!B70</f>
        <v>CONSTRUCTURE PLANOS Y DESARROL  Concepto del Pago: LIQUIDACION DE FACTURA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128448.27586206897</v>
      </c>
      <c r="K69" s="14">
        <f t="shared" si="9"/>
        <v>20551.724137931036</v>
      </c>
      <c r="L69" s="14">
        <f>BAJIO16643561!C70</f>
        <v>149000</v>
      </c>
      <c r="M69" s="90">
        <f t="shared" ref="M69:M132" si="10">M68+I69-L69</f>
        <v>173599.67999999993</v>
      </c>
      <c r="N69" s="15"/>
    </row>
    <row r="70" spans="1:14" x14ac:dyDescent="0.25">
      <c r="A70" s="12">
        <f>BAJIO16643561!A71</f>
        <v>44910</v>
      </c>
      <c r="B70" s="13"/>
      <c r="C70" s="13" t="str">
        <f>BAJIO16643561!B71</f>
        <v>SPRAYLAB SA DE CV  Concepto del Pago: FAC 5077</v>
      </c>
      <c r="D70" s="85"/>
      <c r="E70" s="80" t="str">
        <f>BAJIO16643561!I71</f>
        <v>F5077</v>
      </c>
      <c r="F70" s="149">
        <f>BAJIO16643561!H71</f>
        <v>2259</v>
      </c>
      <c r="G70" s="14">
        <f t="shared" ref="G70:G120" si="11">I70/1.16</f>
        <v>6000</v>
      </c>
      <c r="H70" s="14">
        <f t="shared" si="6"/>
        <v>960</v>
      </c>
      <c r="I70" s="90">
        <f>BAJIO16643561!D71</f>
        <v>6960</v>
      </c>
      <c r="J70" s="14">
        <f t="shared" ref="J70:J120" si="12">L70/1.16</f>
        <v>0</v>
      </c>
      <c r="K70" s="14">
        <f t="shared" si="9"/>
        <v>0</v>
      </c>
      <c r="L70" s="14">
        <f>BAJIO16643561!C71</f>
        <v>0</v>
      </c>
      <c r="M70" s="90">
        <f t="shared" si="10"/>
        <v>180559.67999999993</v>
      </c>
      <c r="N70" s="15"/>
    </row>
    <row r="71" spans="1:14" x14ac:dyDescent="0.25">
      <c r="A71" s="12">
        <f>BAJIO16643561!A72</f>
        <v>44910</v>
      </c>
      <c r="B71" s="13"/>
      <c r="C71" s="13" t="str">
        <f>BAJIO16643561!B72</f>
        <v>GRAFTECH MEXICO SA DE CV Concepto del Pago: GRAFTECH MEXICO SA DE CV Payment</v>
      </c>
      <c r="D71" s="85"/>
      <c r="E71" s="80" t="str">
        <f>BAJIO16643561!I72</f>
        <v>F4849-5047</v>
      </c>
      <c r="F71" s="149">
        <f>BAJIO16643561!H72</f>
        <v>2260</v>
      </c>
      <c r="G71" s="14">
        <f t="shared" si="11"/>
        <v>205640</v>
      </c>
      <c r="H71" s="14">
        <f t="shared" si="6"/>
        <v>32902.400000000001</v>
      </c>
      <c r="I71" s="90">
        <f>BAJIO16643561!D72</f>
        <v>238542.4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419102.07999999996</v>
      </c>
      <c r="N71" s="15"/>
    </row>
    <row r="72" spans="1:14" x14ac:dyDescent="0.25">
      <c r="A72" s="12">
        <f>BAJIO16643561!A73</f>
        <v>44910</v>
      </c>
      <c r="B72" s="13"/>
      <c r="C72" s="13" t="str">
        <f>BAJIO16643561!B73</f>
        <v>CARBOGRAF INDUSTRIAL SA DE CV  Concepto del Pago: PAGO F 5021</v>
      </c>
      <c r="D72" s="85"/>
      <c r="E72" s="80" t="str">
        <f>BAJIO16643561!I73</f>
        <v>F5021</v>
      </c>
      <c r="F72" s="149">
        <f>BAJIO16643561!H73</f>
        <v>0</v>
      </c>
      <c r="G72" s="14">
        <f t="shared" si="11"/>
        <v>15000.000000000002</v>
      </c>
      <c r="H72" s="14">
        <f t="shared" si="6"/>
        <v>2400.0000000000005</v>
      </c>
      <c r="I72" s="90">
        <f>BAJIO16643561!D73</f>
        <v>17400</v>
      </c>
      <c r="J72" s="14">
        <f t="shared" si="12"/>
        <v>0</v>
      </c>
      <c r="K72" s="14">
        <f t="shared" si="9"/>
        <v>0</v>
      </c>
      <c r="L72" s="14">
        <f>BAJIO16643561!C73</f>
        <v>0</v>
      </c>
      <c r="M72" s="90">
        <f t="shared" si="10"/>
        <v>436502.07999999996</v>
      </c>
      <c r="N72" s="15"/>
    </row>
    <row r="73" spans="1:14" x14ac:dyDescent="0.25">
      <c r="A73" s="12">
        <f>BAJIO16643561!A74</f>
        <v>44910</v>
      </c>
      <c r="B73" s="13"/>
      <c r="C73" s="13" t="str">
        <f>BAJIO16643561!B74</f>
        <v>Chubb Seguros Mexico SA  Concepto del Pago: 0005462676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1310.793103448276</v>
      </c>
      <c r="H73" s="14">
        <f t="shared" si="6"/>
        <v>209.72689655172417</v>
      </c>
      <c r="I73" s="90">
        <f>BAJIO16643561!D74</f>
        <v>1520.52</v>
      </c>
      <c r="J73" s="14">
        <f t="shared" si="12"/>
        <v>0</v>
      </c>
      <c r="K73" s="14">
        <f t="shared" si="9"/>
        <v>0</v>
      </c>
      <c r="L73" s="14">
        <f>BAJIO16643561!C74</f>
        <v>0</v>
      </c>
      <c r="M73" s="90">
        <f t="shared" si="10"/>
        <v>438022.6</v>
      </c>
      <c r="N73" s="15"/>
    </row>
    <row r="74" spans="1:14" x14ac:dyDescent="0.25">
      <c r="A74" s="12">
        <f>BAJIO16643561!A75</f>
        <v>44910</v>
      </c>
      <c r="B74" s="13"/>
      <c r="C74" s="13" t="str">
        <f>BAJIO16643561!B75</f>
        <v> PACCAR FINANCIAL MEXICO SA DE  Concepto del Pago: 3170740025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118472.49137931035</v>
      </c>
      <c r="K74" s="14">
        <f t="shared" si="9"/>
        <v>18955.598620689656</v>
      </c>
      <c r="L74" s="14">
        <f>BAJIO16643561!C75</f>
        <v>137428.09</v>
      </c>
      <c r="M74" s="90">
        <f t="shared" si="10"/>
        <v>300594.51</v>
      </c>
      <c r="N74" s="15"/>
    </row>
    <row r="75" spans="1:14" x14ac:dyDescent="0.25">
      <c r="A75" s="12">
        <f>BAJIO16643561!A76</f>
        <v>44910</v>
      </c>
      <c r="B75" s="13"/>
      <c r="C75" s="13" t="str">
        <f>BAJIO16643561!B76</f>
        <v>OES ENCLOSURES MANUFACTURING MEXIC  Concepto del Pago: 5035 TO 5144</v>
      </c>
      <c r="D75" s="85"/>
      <c r="E75" s="80" t="str">
        <f>BAJIO16643561!I76</f>
        <v>F5035-F5144</v>
      </c>
      <c r="F75" s="149">
        <f>BAJIO16643561!H76</f>
        <v>2261</v>
      </c>
      <c r="G75" s="14">
        <f t="shared" si="11"/>
        <v>60480.000000000007</v>
      </c>
      <c r="H75" s="14">
        <f t="shared" si="6"/>
        <v>9676.8000000000011</v>
      </c>
      <c r="I75" s="90">
        <f>BAJIO16643561!D76</f>
        <v>70156.800000000003</v>
      </c>
      <c r="J75" s="14">
        <f t="shared" si="12"/>
        <v>0</v>
      </c>
      <c r="K75" s="14">
        <f t="shared" si="9"/>
        <v>0</v>
      </c>
      <c r="L75" s="14">
        <f>BAJIO16643561!C76</f>
        <v>0</v>
      </c>
      <c r="M75" s="90">
        <f t="shared" si="10"/>
        <v>370751.31</v>
      </c>
      <c r="N75" s="15"/>
    </row>
    <row r="76" spans="1:14" x14ac:dyDescent="0.25">
      <c r="A76" s="12">
        <f>BAJIO16643561!A77</f>
        <v>44910</v>
      </c>
      <c r="B76" s="13"/>
      <c r="C76" s="13" t="str">
        <f>BAJIO16643561!B77</f>
        <v>CONSTRUCTURE PLANOS Y DESARROL   Concepto del Pago: LIQUIDACION DE FACTURA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34482.758620689659</v>
      </c>
      <c r="K76" s="14">
        <f t="shared" si="9"/>
        <v>5517.241379310346</v>
      </c>
      <c r="L76" s="14">
        <f>BAJIO16643561!C77</f>
        <v>40000</v>
      </c>
      <c r="M76" s="90">
        <f t="shared" si="10"/>
        <v>330751.31</v>
      </c>
      <c r="N76" s="15"/>
    </row>
    <row r="77" spans="1:14" x14ac:dyDescent="0.25">
      <c r="A77" s="12">
        <f>BAJIO16643561!A78</f>
        <v>44910</v>
      </c>
      <c r="B77" s="13"/>
      <c r="C77" s="13" t="str">
        <f>BAJIO16643561!B78</f>
        <v>SERV GASOLINEROS DE MEXICO SA  Concepto del Pago: 59114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935.13793103448279</v>
      </c>
      <c r="K77" s="14">
        <f t="shared" si="9"/>
        <v>149.62206896551726</v>
      </c>
      <c r="L77" s="14">
        <f>BAJIO16643561!C78</f>
        <v>1084.76</v>
      </c>
      <c r="M77" s="90">
        <f t="shared" si="10"/>
        <v>329666.55</v>
      </c>
      <c r="N77" s="15"/>
    </row>
    <row r="78" spans="1:14" x14ac:dyDescent="0.25">
      <c r="A78" s="12">
        <f>BAJIO16643561!A79</f>
        <v>44910</v>
      </c>
      <c r="B78" s="13"/>
      <c r="C78" s="13" t="str">
        <f>BAJIO16643561!B79</f>
        <v>SERV GASOLINEROS DE MEXICO SA  Concepto del Pago: 59114</v>
      </c>
      <c r="D78" s="85"/>
      <c r="E78" s="80">
        <f>BAJIO16643561!I79</f>
        <v>0</v>
      </c>
      <c r="F78" s="149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34482.758620689659</v>
      </c>
      <c r="K78" s="14">
        <f t="shared" si="9"/>
        <v>5517.241379310346</v>
      </c>
      <c r="L78" s="14">
        <f>BAJIO16643561!C79</f>
        <v>40000</v>
      </c>
      <c r="M78" s="90">
        <f t="shared" si="10"/>
        <v>289666.55</v>
      </c>
      <c r="N78" s="15"/>
    </row>
    <row r="79" spans="1:14" x14ac:dyDescent="0.25">
      <c r="A79" s="12">
        <f>BAJIO16643561!A80</f>
        <v>44910</v>
      </c>
      <c r="B79" s="13"/>
      <c r="C79" s="13" t="str">
        <f>BAJIO16643561!B80</f>
        <v>CONSTRUCTURE PLANOS Y DESARROL  Concepto del Pago: LIQUIDACION DE FACTURA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18965.517241379312</v>
      </c>
      <c r="K79" s="14">
        <f t="shared" si="9"/>
        <v>3034.4827586206898</v>
      </c>
      <c r="L79" s="14">
        <f>BAJIO16643561!C80</f>
        <v>22000</v>
      </c>
      <c r="M79" s="90">
        <f t="shared" si="10"/>
        <v>267666.55</v>
      </c>
      <c r="N79" s="15"/>
    </row>
    <row r="80" spans="1:14" x14ac:dyDescent="0.25">
      <c r="A80" s="12">
        <f>BAJIO16643561!A81</f>
        <v>44910</v>
      </c>
      <c r="B80" s="13"/>
      <c r="C80" s="13" t="str">
        <f>BAJIO16643561!B81</f>
        <v>GLIDER MONTERREY DE RL DE CV  Concepto del Pago: F4787 SONDEO LINEAS</v>
      </c>
      <c r="D80" s="85"/>
      <c r="E80" s="80" t="str">
        <f>BAJIO16643561!I81</f>
        <v>F4787</v>
      </c>
      <c r="F80" s="149">
        <f>BAJIO16643561!H81</f>
        <v>2262</v>
      </c>
      <c r="G80" s="14">
        <f t="shared" si="11"/>
        <v>13600.000000000002</v>
      </c>
      <c r="H80" s="14">
        <f t="shared" si="6"/>
        <v>2176.0000000000005</v>
      </c>
      <c r="I80" s="90">
        <f>BAJIO16643561!D81</f>
        <v>15776</v>
      </c>
      <c r="J80" s="14">
        <f t="shared" si="12"/>
        <v>0</v>
      </c>
      <c r="K80" s="14">
        <f t="shared" si="9"/>
        <v>0</v>
      </c>
      <c r="L80" s="14">
        <f>BAJIO16643561!C81</f>
        <v>0</v>
      </c>
      <c r="M80" s="90">
        <f t="shared" si="10"/>
        <v>283442.55</v>
      </c>
      <c r="N80" s="15"/>
    </row>
    <row r="81" spans="1:14" x14ac:dyDescent="0.25">
      <c r="A81" s="12">
        <f>BAJIO16643561!A82</f>
        <v>44911</v>
      </c>
      <c r="B81" s="13"/>
      <c r="C81" s="13" t="str">
        <f>BAJIO16643561!B82</f>
        <v>VALVULAS DE CALIDAD DE MONTERREY SA DE C Concepto del Pago: PAGO FACTURA INV5041</v>
      </c>
      <c r="D81" s="85"/>
      <c r="E81" s="80" t="str">
        <f>BAJIO16643561!I82</f>
        <v>F5041</v>
      </c>
      <c r="F81" s="149">
        <f>BAJIO16643561!H82</f>
        <v>2263</v>
      </c>
      <c r="G81" s="14">
        <f t="shared" si="11"/>
        <v>2992.5000000000005</v>
      </c>
      <c r="H81" s="14">
        <f t="shared" si="6"/>
        <v>478.80000000000007</v>
      </c>
      <c r="I81" s="90">
        <f>BAJIO16643561!D82</f>
        <v>3471.3</v>
      </c>
      <c r="J81" s="14">
        <f t="shared" si="12"/>
        <v>0</v>
      </c>
      <c r="K81" s="14">
        <f t="shared" si="9"/>
        <v>0</v>
      </c>
      <c r="L81" s="14">
        <f>BAJIO16643561!C82</f>
        <v>0</v>
      </c>
      <c r="M81" s="90">
        <f t="shared" si="10"/>
        <v>286913.84999999998</v>
      </c>
      <c r="N81" s="15"/>
    </row>
    <row r="82" spans="1:14" x14ac:dyDescent="0.25">
      <c r="A82" s="12">
        <f>BAJIO16643561!A83</f>
        <v>44911</v>
      </c>
      <c r="B82" s="13"/>
      <c r="C82" s="13" t="str">
        <f>BAJIO16643561!B83</f>
        <v>Compra - Disposicion por POS en HOTEL SAFI CENTRO C1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7284.9310344827591</v>
      </c>
      <c r="K82" s="14">
        <f t="shared" si="9"/>
        <v>1165.5889655172414</v>
      </c>
      <c r="L82" s="14">
        <f>BAJIO16643561!C83</f>
        <v>8450.52</v>
      </c>
      <c r="M82" s="90">
        <f t="shared" si="10"/>
        <v>278463.32999999996</v>
      </c>
      <c r="N82" s="15"/>
    </row>
    <row r="83" spans="1:14" x14ac:dyDescent="0.25">
      <c r="A83" s="12">
        <f>BAJIO16643561!A84</f>
        <v>44911</v>
      </c>
      <c r="B83" s="13"/>
      <c r="C83" s="13" t="str">
        <f>BAJIO16643561!B84</f>
        <v>Compra - Disposicion por POS en EL CASTILLO DEL DULCE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1283.6206896551726</v>
      </c>
      <c r="K83" s="14">
        <f t="shared" si="9"/>
        <v>205.37931034482762</v>
      </c>
      <c r="L83" s="14">
        <f>BAJIO16643561!C84</f>
        <v>1489</v>
      </c>
      <c r="M83" s="90">
        <f t="shared" si="10"/>
        <v>276974.32999999996</v>
      </c>
      <c r="N83" s="15"/>
    </row>
    <row r="84" spans="1:14" x14ac:dyDescent="0.25">
      <c r="A84" s="12">
        <f>BAJIO16643561!A85</f>
        <v>44911</v>
      </c>
      <c r="B84" s="13"/>
      <c r="C84" s="13" t="str">
        <f>BAJIO16643561!B85</f>
        <v>Compra - Disposicion por POS en BEST WESTERN PREMIER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1282.3275862068967</v>
      </c>
      <c r="K84" s="14">
        <f t="shared" si="9"/>
        <v>205.17241379310349</v>
      </c>
      <c r="L84" s="14">
        <f>BAJIO16643561!C85</f>
        <v>1487.5</v>
      </c>
      <c r="M84" s="90">
        <f t="shared" si="10"/>
        <v>275486.82999999996</v>
      </c>
      <c r="N84" s="15"/>
    </row>
    <row r="85" spans="1:14" x14ac:dyDescent="0.25">
      <c r="A85" s="12">
        <f>BAJIO16643561!A86</f>
        <v>44911</v>
      </c>
      <c r="B85" s="13"/>
      <c r="C85" s="13" t="str">
        <f>BAJIO16643561!B86</f>
        <v>Compra - Disposicion por POS en SORIANA356 LOS ANGELES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12043.96551724138</v>
      </c>
      <c r="K85" s="14">
        <f t="shared" si="9"/>
        <v>1927.0344827586209</v>
      </c>
      <c r="L85" s="14">
        <f>BAJIO16643561!C86</f>
        <v>13971</v>
      </c>
      <c r="M85" s="90">
        <f t="shared" si="10"/>
        <v>261515.82999999996</v>
      </c>
      <c r="N85" s="15"/>
    </row>
    <row r="86" spans="1:14" x14ac:dyDescent="0.25">
      <c r="A86" s="12">
        <f>BAJIO16643561!A87</f>
        <v>44911</v>
      </c>
      <c r="B86" s="13"/>
      <c r="C86" s="13" t="str">
        <f>BAJIO16643561!B87</f>
        <v>MISSION FOODS MEXICO S DE RL DE CV  Concepto del Pago: 580050000181852022001</v>
      </c>
      <c r="D86" s="85"/>
      <c r="E86" s="80" t="str">
        <f>BAJIO16643561!I87</f>
        <v>F5015</v>
      </c>
      <c r="F86" s="149">
        <f>BAJIO16643561!H87</f>
        <v>2264</v>
      </c>
      <c r="G86" s="14">
        <f t="shared" si="11"/>
        <v>14000.000000000002</v>
      </c>
      <c r="H86" s="14">
        <f t="shared" si="13"/>
        <v>2240.0000000000005</v>
      </c>
      <c r="I86" s="90">
        <f>BAJIO16643561!D87</f>
        <v>16240</v>
      </c>
      <c r="J86" s="14">
        <f t="shared" si="12"/>
        <v>0</v>
      </c>
      <c r="K86" s="14">
        <f t="shared" si="9"/>
        <v>0</v>
      </c>
      <c r="L86" s="14">
        <f>BAJIO16643561!C87</f>
        <v>0</v>
      </c>
      <c r="M86" s="90">
        <f t="shared" si="10"/>
        <v>277755.82999999996</v>
      </c>
      <c r="N86" s="15"/>
    </row>
    <row r="87" spans="1:14" x14ac:dyDescent="0.25">
      <c r="A87" s="12">
        <f>BAJIO16643561!A88</f>
        <v>44911</v>
      </c>
      <c r="B87" s="13"/>
      <c r="C87" s="13" t="str">
        <f>BAJIO16643561!B88</f>
        <v>TECNO MAIZ SA DE CV  Concepto del Pago: 665050000124782022001</v>
      </c>
      <c r="D87" s="85"/>
      <c r="E87" s="80" t="str">
        <f>BAJIO16643561!I88</f>
        <v>F4968</v>
      </c>
      <c r="F87" s="149">
        <f>BAJIO16643561!H88</f>
        <v>2265</v>
      </c>
      <c r="G87" s="14">
        <f t="shared" si="11"/>
        <v>14850.000000000002</v>
      </c>
      <c r="H87" s="14">
        <f t="shared" si="13"/>
        <v>2376.0000000000005</v>
      </c>
      <c r="I87" s="90">
        <f>BAJIO16643561!D88</f>
        <v>17226</v>
      </c>
      <c r="J87" s="14">
        <f t="shared" si="12"/>
        <v>0</v>
      </c>
      <c r="K87" s="14">
        <f t="shared" si="9"/>
        <v>0</v>
      </c>
      <c r="L87" s="14">
        <f>BAJIO16643561!C88</f>
        <v>0</v>
      </c>
      <c r="M87" s="90">
        <f t="shared" si="10"/>
        <v>294981.82999999996</v>
      </c>
      <c r="N87" s="15"/>
    </row>
    <row r="88" spans="1:14" x14ac:dyDescent="0.25">
      <c r="A88" s="12">
        <f>BAJIO16643561!A89</f>
        <v>44911</v>
      </c>
      <c r="B88" s="13"/>
      <c r="C88" s="13" t="str">
        <f>BAJIO16643561!B89</f>
        <v>RYDER CAPITAL  Concepto del Pago: 49355</v>
      </c>
      <c r="D88" s="85"/>
      <c r="E88" s="80" t="str">
        <f>BAJIO16643561!I89</f>
        <v>F5000-F5001</v>
      </c>
      <c r="F88" s="149">
        <f>BAJIO16643561!H89</f>
        <v>2266</v>
      </c>
      <c r="G88" s="14">
        <f t="shared" si="11"/>
        <v>51400</v>
      </c>
      <c r="H88" s="14">
        <f t="shared" si="13"/>
        <v>8224</v>
      </c>
      <c r="I88" s="90">
        <f>BAJIO16643561!D89</f>
        <v>59624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354605.82999999996</v>
      </c>
      <c r="N88" s="15"/>
    </row>
    <row r="89" spans="1:14" x14ac:dyDescent="0.25">
      <c r="A89" s="12">
        <f>BAJIO16643561!A90</f>
        <v>44911</v>
      </c>
      <c r="B89" s="13"/>
      <c r="C89" s="13" t="str">
        <f>BAJIO16643561!B90</f>
        <v>COLEGIO DE ESTUDIOS CIENTIFICOS Y TECNOL  Concepto del Pago: F INV5149</v>
      </c>
      <c r="D89" s="85"/>
      <c r="E89" s="80" t="str">
        <f>BAJIO16643561!I90</f>
        <v>F5149</v>
      </c>
      <c r="F89" s="149">
        <f>BAJIO16643561!H90</f>
        <v>2267</v>
      </c>
      <c r="G89" s="14">
        <f t="shared" si="11"/>
        <v>3500.0000000000005</v>
      </c>
      <c r="H89" s="14">
        <f t="shared" si="13"/>
        <v>560.00000000000011</v>
      </c>
      <c r="I89" s="90">
        <f>BAJIO16643561!D90</f>
        <v>4060</v>
      </c>
      <c r="J89" s="14">
        <f t="shared" si="12"/>
        <v>0</v>
      </c>
      <c r="K89" s="14">
        <f t="shared" si="9"/>
        <v>0</v>
      </c>
      <c r="L89" s="14">
        <f>BAJIO16643561!C90</f>
        <v>0</v>
      </c>
      <c r="M89" s="90">
        <f t="shared" si="10"/>
        <v>358665.82999999996</v>
      </c>
      <c r="N89" s="15"/>
    </row>
    <row r="90" spans="1:14" x14ac:dyDescent="0.25">
      <c r="A90" s="12">
        <f>BAJIO16643561!A91</f>
        <v>44911</v>
      </c>
      <c r="B90" s="13"/>
      <c r="C90" s="13" t="str">
        <f>BAJIO16643561!B91</f>
        <v>GALVAN DOMINGO  Concepto del Pago: LIQUIDACION DE FACTURA</v>
      </c>
      <c r="D90" s="85"/>
      <c r="E90" s="80">
        <f>BAJIO16643561!I91</f>
        <v>0</v>
      </c>
      <c r="F90" s="149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3570</v>
      </c>
      <c r="K90" s="14">
        <f t="shared" si="9"/>
        <v>571.20000000000005</v>
      </c>
      <c r="L90" s="14">
        <f>BAJIO16643561!C91</f>
        <v>4141.2</v>
      </c>
      <c r="M90" s="90">
        <f t="shared" si="10"/>
        <v>354524.62999999995</v>
      </c>
      <c r="N90" s="15"/>
    </row>
    <row r="91" spans="1:14" x14ac:dyDescent="0.25">
      <c r="A91" s="12">
        <f>BAJIO16643561!A92</f>
        <v>44911</v>
      </c>
      <c r="B91" s="13"/>
      <c r="C91" s="13" t="str">
        <f>BAJIO16643561!B92</f>
        <v>OPERADORA DE RELLENOS SANITARI  Concepto del Pago: F11134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13209.000000000002</v>
      </c>
      <c r="K91" s="14">
        <f t="shared" si="9"/>
        <v>2113.4400000000005</v>
      </c>
      <c r="L91" s="14">
        <f>BAJIO16643561!C92</f>
        <v>15322.44</v>
      </c>
      <c r="M91" s="90">
        <f t="shared" si="10"/>
        <v>339202.18999999994</v>
      </c>
      <c r="N91" s="15"/>
    </row>
    <row r="92" spans="1:14" x14ac:dyDescent="0.25">
      <c r="A92" s="12">
        <f>BAJIO16643561!A93</f>
        <v>44911</v>
      </c>
      <c r="B92" s="13"/>
      <c r="C92" s="13" t="str">
        <f>BAJIO16643561!B93</f>
        <v>KASE SOLUCIONES INTEGRALES  Concepto del Pago: F2367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6206.8965517241386</v>
      </c>
      <c r="K92" s="14">
        <f t="shared" si="9"/>
        <v>993.10344827586221</v>
      </c>
      <c r="L92" s="14">
        <f>BAJIO16643561!C93</f>
        <v>7200</v>
      </c>
      <c r="M92" s="90">
        <f t="shared" si="10"/>
        <v>332002.18999999994</v>
      </c>
      <c r="N92" s="15"/>
    </row>
    <row r="93" spans="1:14" x14ac:dyDescent="0.25">
      <c r="A93" s="12">
        <f>BAJIO16643561!A94</f>
        <v>44911</v>
      </c>
      <c r="B93" s="13"/>
      <c r="C93" s="13" t="str">
        <f>BAJIO16643561!B94</f>
        <v> ROSA ELVA MONTEMAYOR QUIROGA  Concepto del Pago: F35002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2305.3965517241381</v>
      </c>
      <c r="K93" s="14">
        <f t="shared" si="9"/>
        <v>368.86344827586208</v>
      </c>
      <c r="L93" s="14">
        <f>BAJIO16643561!C94</f>
        <v>2674.26</v>
      </c>
      <c r="M93" s="90">
        <f t="shared" si="10"/>
        <v>329327.92999999993</v>
      </c>
      <c r="N93" s="15"/>
    </row>
    <row r="94" spans="1:14" x14ac:dyDescent="0.25">
      <c r="A94" s="12">
        <f>BAJIO16643561!A95</f>
        <v>44911</v>
      </c>
      <c r="B94" s="13"/>
      <c r="C94" s="13" t="str">
        <f>BAJIO16643561!B95</f>
        <v>TORRES ZUIGA ALMA DELIA  Concepto del Pago: F 1627 F 1636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2548</v>
      </c>
      <c r="K94" s="14">
        <f t="shared" si="9"/>
        <v>407.68</v>
      </c>
      <c r="L94" s="14">
        <f>BAJIO16643561!C95</f>
        <v>2955.68</v>
      </c>
      <c r="M94" s="90">
        <f t="shared" si="10"/>
        <v>326372.24999999994</v>
      </c>
      <c r="N94" s="15"/>
    </row>
    <row r="95" spans="1:14" x14ac:dyDescent="0.25">
      <c r="A95" s="12">
        <f>BAJIO16643561!A96</f>
        <v>44911</v>
      </c>
      <c r="B95" s="13"/>
      <c r="C95" s="13" t="str">
        <f>BAJIO16643561!B96</f>
        <v>RECICLAJES Y DESTILADOS MONTER  Concepto del Pago: F14007 F14008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19410</v>
      </c>
      <c r="K95" s="14">
        <f t="shared" si="9"/>
        <v>3105.6</v>
      </c>
      <c r="L95" s="14">
        <f>BAJIO16643561!C96</f>
        <v>22515.599999999999</v>
      </c>
      <c r="M95" s="90">
        <f t="shared" si="10"/>
        <v>303856.64999999997</v>
      </c>
      <c r="N95" s="15"/>
    </row>
    <row r="96" spans="1:14" x14ac:dyDescent="0.25">
      <c r="A96" s="12">
        <f>BAJIO16643561!A97</f>
        <v>44911</v>
      </c>
      <c r="B96" s="13"/>
      <c r="C96" s="13" t="str">
        <f>BAJIO16643561!B97</f>
        <v>RNG PERFORACION SA DE CV  F 5147 CONSTRUCTORA INVERMEX SA DE CV</v>
      </c>
      <c r="D96" s="85"/>
      <c r="E96" s="80" t="str">
        <f>BAJIO16643561!I97</f>
        <v>F5147</v>
      </c>
      <c r="F96" s="149" t="str">
        <f>BAJIO16643561!H97</f>
        <v>PUE</v>
      </c>
      <c r="G96" s="14">
        <f t="shared" si="11"/>
        <v>32950</v>
      </c>
      <c r="H96" s="14">
        <f t="shared" si="13"/>
        <v>5272</v>
      </c>
      <c r="I96" s="90">
        <f>BAJIO16643561!D97</f>
        <v>38222</v>
      </c>
      <c r="J96" s="14">
        <f t="shared" si="12"/>
        <v>0</v>
      </c>
      <c r="K96" s="14">
        <f t="shared" si="9"/>
        <v>0</v>
      </c>
      <c r="L96" s="14">
        <f>BAJIO16643561!C97</f>
        <v>0</v>
      </c>
      <c r="M96" s="90">
        <f t="shared" si="10"/>
        <v>342078.64999999997</v>
      </c>
      <c r="N96" s="15"/>
    </row>
    <row r="97" spans="1:14" x14ac:dyDescent="0.25">
      <c r="A97" s="12">
        <f>BAJIO16643561!A98</f>
        <v>44911</v>
      </c>
      <c r="B97" s="13"/>
      <c r="C97" s="13" t="str">
        <f>BAJIO16643561!B98</f>
        <v>PRESAJET S A P I DE CV  Concepto del Pago: PRESAJET SAPI DE CV</v>
      </c>
      <c r="D97" s="85"/>
      <c r="E97" s="80" t="str">
        <f>BAJIO16643561!I98</f>
        <v>F4942</v>
      </c>
      <c r="F97" s="149">
        <f>BAJIO16643561!H98</f>
        <v>2268</v>
      </c>
      <c r="G97" s="14">
        <f t="shared" si="11"/>
        <v>3200</v>
      </c>
      <c r="H97" s="14">
        <f t="shared" si="13"/>
        <v>512</v>
      </c>
      <c r="I97" s="90">
        <f>BAJIO16643561!D98</f>
        <v>3712</v>
      </c>
      <c r="J97" s="14">
        <f t="shared" si="12"/>
        <v>0</v>
      </c>
      <c r="K97" s="14">
        <f t="shared" si="9"/>
        <v>0</v>
      </c>
      <c r="L97" s="14">
        <f>BAJIO16643561!C98</f>
        <v>0</v>
      </c>
      <c r="M97" s="90">
        <f t="shared" si="10"/>
        <v>345790.64999999997</v>
      </c>
      <c r="N97" s="15"/>
    </row>
    <row r="98" spans="1:14" x14ac:dyDescent="0.25">
      <c r="A98" s="12">
        <f>BAJIO16643561!A99</f>
        <v>44911</v>
      </c>
      <c r="B98" s="13"/>
      <c r="C98" s="13" t="str">
        <f>BAJIO16643561!B99</f>
        <v>CASTILLO ALVARADO YVAIN  Concepto del Pago: F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3900.0000000000005</v>
      </c>
      <c r="K98" s="14">
        <f t="shared" si="9"/>
        <v>624.00000000000011</v>
      </c>
      <c r="L98" s="14">
        <f>BAJIO16643561!C99</f>
        <v>4524</v>
      </c>
      <c r="M98" s="90">
        <f t="shared" si="10"/>
        <v>341266.64999999997</v>
      </c>
      <c r="N98" s="15"/>
    </row>
    <row r="99" spans="1:14" x14ac:dyDescent="0.25">
      <c r="A99" s="12">
        <f>BAJIO16643561!A100</f>
        <v>44911</v>
      </c>
      <c r="B99" s="13"/>
      <c r="C99" s="13" t="str">
        <f>BAJIO16643561!B100</f>
        <v> SECRETARIA DE FIANZAS Y TESORE  Concepto del Pago: 010000000000203389181237073266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4262.0689655172418</v>
      </c>
      <c r="K99" s="14">
        <f t="shared" si="9"/>
        <v>681.93103448275872</v>
      </c>
      <c r="L99" s="14">
        <f>BAJIO16643561!C100</f>
        <v>4944</v>
      </c>
      <c r="M99" s="90">
        <f t="shared" si="10"/>
        <v>336322.64999999997</v>
      </c>
      <c r="N99" s="15"/>
    </row>
    <row r="100" spans="1:14" x14ac:dyDescent="0.25">
      <c r="A100" s="12">
        <f>BAJIO16643561!A101</f>
        <v>44912</v>
      </c>
      <c r="B100" s="13"/>
      <c r="C100" s="13" t="str">
        <f>BAJIO16643561!B101</f>
        <v>JENNIFER ESTHER GARZA RUIZ  Concepto del Pago: liquidacion factura show invermex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3068.9655172413795</v>
      </c>
      <c r="K100" s="14">
        <f t="shared" si="9"/>
        <v>491.03448275862075</v>
      </c>
      <c r="L100" s="14">
        <f>BAJIO16643561!C101</f>
        <v>3560</v>
      </c>
      <c r="M100" s="90">
        <f t="shared" si="10"/>
        <v>332762.64999999997</v>
      </c>
      <c r="N100" s="15"/>
    </row>
    <row r="101" spans="1:14" x14ac:dyDescent="0.25">
      <c r="A101" s="12">
        <f>BAJIO16643561!A102</f>
        <v>44912</v>
      </c>
      <c r="B101" s="13"/>
      <c r="C101" s="13" t="str">
        <f>BAJIO16643561!B102</f>
        <v> LUIS FERNANDO ROQUE  Concepto del Pago: liquidacion factura comida invermex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3341.3793103448279</v>
      </c>
      <c r="K101" s="14">
        <f t="shared" si="9"/>
        <v>534.62068965517244</v>
      </c>
      <c r="L101" s="14">
        <f>BAJIO16643561!C102</f>
        <v>3876</v>
      </c>
      <c r="M101" s="90">
        <f t="shared" si="10"/>
        <v>328886.64999999997</v>
      </c>
      <c r="N101" s="15"/>
    </row>
    <row r="102" spans="1:14" x14ac:dyDescent="0.25">
      <c r="A102" s="12">
        <f>BAJIO16643561!A103</f>
        <v>44913</v>
      </c>
      <c r="B102" s="13"/>
      <c r="C102" s="13" t="str">
        <f>BAJIO16643561!B103</f>
        <v>Compra - Disposicion por POS en GRUAS GARAGE Y TALLERE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15206.896551724139</v>
      </c>
      <c r="K102" s="14">
        <f t="shared" si="9"/>
        <v>2433.1034482758623</v>
      </c>
      <c r="L102" s="14">
        <f>BAJIO16643561!C103</f>
        <v>17640</v>
      </c>
      <c r="M102" s="90">
        <f t="shared" si="10"/>
        <v>311246.64999999997</v>
      </c>
      <c r="N102" s="15"/>
    </row>
    <row r="103" spans="1:14" x14ac:dyDescent="0.25">
      <c r="A103" s="12">
        <f>BAJIO16643561!A104</f>
        <v>44913</v>
      </c>
      <c r="B103" s="13"/>
      <c r="C103" s="13" t="str">
        <f>BAJIO16643561!B104</f>
        <v>Compra - Disposicion por POS en INFRA PLTA NOGALAR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686</v>
      </c>
      <c r="K103" s="14">
        <f t="shared" si="9"/>
        <v>109.76</v>
      </c>
      <c r="L103" s="14">
        <f>BAJIO16643561!C104</f>
        <v>795.76</v>
      </c>
      <c r="M103" s="90">
        <f t="shared" si="10"/>
        <v>310450.88999999996</v>
      </c>
      <c r="N103" s="15"/>
    </row>
    <row r="104" spans="1:14" x14ac:dyDescent="0.25">
      <c r="A104" s="12">
        <f>BAJIO16643561!A105</f>
        <v>44914</v>
      </c>
      <c r="B104" s="13"/>
      <c r="C104" s="13" t="str">
        <f>BAJIO16643561!B105</f>
        <v>Pago cuota obrero patronal Pago SIPARE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33320.034482758623</v>
      </c>
      <c r="K104" s="14">
        <f t="shared" si="9"/>
        <v>5331.2055172413802</v>
      </c>
      <c r="L104" s="14">
        <f>BAJIO16643561!C105</f>
        <v>38651.24</v>
      </c>
      <c r="M104" s="90">
        <f t="shared" si="10"/>
        <v>271799.64999999997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9" t="e">
        <f>BAJIO16643561!#REF!</f>
        <v>#REF!</v>
      </c>
      <c r="G105" s="14">
        <f t="shared" si="11"/>
        <v>65900</v>
      </c>
      <c r="H105" s="14">
        <f t="shared" si="13"/>
        <v>10544</v>
      </c>
      <c r="I105" s="90">
        <f>BAJIO16643561!D106</f>
        <v>76444</v>
      </c>
      <c r="J105" s="14">
        <f t="shared" si="12"/>
        <v>0</v>
      </c>
      <c r="K105" s="14">
        <f t="shared" si="9"/>
        <v>0</v>
      </c>
      <c r="L105" s="14">
        <f>BAJIO16643561!C106</f>
        <v>0</v>
      </c>
      <c r="M105" s="90">
        <f t="shared" si="10"/>
        <v>348243.64999999997</v>
      </c>
      <c r="N105" s="15"/>
    </row>
    <row r="106" spans="1:14" x14ac:dyDescent="0.25">
      <c r="A106" s="12">
        <f>BAJIO16643561!A106</f>
        <v>44914</v>
      </c>
      <c r="B106" s="13"/>
      <c r="C106" s="13" t="str">
        <f>BAJIO16643561!B106</f>
        <v>RNG PERFORACION SA DE CV  F 5157 5159 CONSTRUCTORA INVERMEX SA DE CV</v>
      </c>
      <c r="D106" s="85"/>
      <c r="E106" s="80" t="str">
        <f>BAJIO16643561!I106</f>
        <v>F5157-F5159</v>
      </c>
      <c r="F106" s="149" t="str">
        <f>BAJIO16643561!H106</f>
        <v>PUE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36160.793103448275</v>
      </c>
      <c r="K106" s="14">
        <f t="shared" si="9"/>
        <v>5785.7268965517242</v>
      </c>
      <c r="L106" s="14">
        <f>BAJIO16643561!C107</f>
        <v>41946.52</v>
      </c>
      <c r="M106" s="90">
        <f t="shared" si="10"/>
        <v>306297.12999999995</v>
      </c>
      <c r="N106" s="15"/>
    </row>
    <row r="107" spans="1:14" x14ac:dyDescent="0.25">
      <c r="A107" s="12">
        <f>BAJIO16643561!A108</f>
        <v>44914</v>
      </c>
      <c r="B107" s="13"/>
      <c r="C107" s="13" t="str">
        <f>BAJIO16643561!B108</f>
        <v>EMMANUEL CAZARES VIDAL  Concepto del Pago: FACT DIC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1700.0000000000002</v>
      </c>
      <c r="K107" s="14">
        <f t="shared" si="9"/>
        <v>272.00000000000006</v>
      </c>
      <c r="L107" s="14">
        <f>BAJIO16643561!C108</f>
        <v>1972</v>
      </c>
      <c r="M107" s="90">
        <f t="shared" si="10"/>
        <v>304325.12999999995</v>
      </c>
      <c r="N107" s="15"/>
    </row>
    <row r="108" spans="1:14" x14ac:dyDescent="0.25">
      <c r="A108" s="12">
        <f>BAJIO16643561!A109</f>
        <v>44914</v>
      </c>
      <c r="B108" s="13"/>
      <c r="C108" s="13" t="str">
        <f>BAJIO16643561!B109</f>
        <v>MAQUINADOS AEME SA DE CV  Concepto del Pago: DEVOLUCION DE DEPOSITO ERRONEO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15000.000000000002</v>
      </c>
      <c r="K108" s="14">
        <f t="shared" si="9"/>
        <v>2400.0000000000005</v>
      </c>
      <c r="L108" s="14">
        <f>BAJIO16643561!C109</f>
        <v>17400</v>
      </c>
      <c r="M108" s="90">
        <f t="shared" si="10"/>
        <v>286925.12999999995</v>
      </c>
      <c r="N108" s="15"/>
    </row>
    <row r="109" spans="1:14" x14ac:dyDescent="0.25">
      <c r="A109" s="12">
        <f>BAJIO16643561!A110</f>
        <v>44914</v>
      </c>
      <c r="B109" s="13"/>
      <c r="C109" s="13" t="str">
        <f>BAJIO16643561!B110</f>
        <v>GASOLINERA LAS PALMAS SA DE CV  Concepto del Pago: LIQUIDACION DE FACTURA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2586.2068965517242</v>
      </c>
      <c r="K109" s="14">
        <f t="shared" si="9"/>
        <v>413.79310344827587</v>
      </c>
      <c r="L109" s="14">
        <f>BAJIO16643561!C110</f>
        <v>3000</v>
      </c>
      <c r="M109" s="90">
        <f t="shared" si="10"/>
        <v>283925.12999999995</v>
      </c>
      <c r="N109" s="15"/>
    </row>
    <row r="110" spans="1:14" x14ac:dyDescent="0.25">
      <c r="A110" s="12">
        <f>BAJIO16643561!A111</f>
        <v>44914</v>
      </c>
      <c r="B110" s="13"/>
      <c r="C110" s="13" t="str">
        <f>BAJIO16643561!B111</f>
        <v>SERV GASOLINEROS DE MEXICO SA  Concepto del Pago: 59114</v>
      </c>
      <c r="D110" s="85"/>
      <c r="E110" s="80">
        <f>BAJIO16643561!I111</f>
        <v>0</v>
      </c>
      <c r="F110" s="149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34482.758620689659</v>
      </c>
      <c r="K110" s="14">
        <f t="shared" si="9"/>
        <v>5517.241379310346</v>
      </c>
      <c r="L110" s="14">
        <f>BAJIO16643561!C111</f>
        <v>40000</v>
      </c>
      <c r="M110" s="90">
        <f t="shared" si="10"/>
        <v>243925.12999999995</v>
      </c>
      <c r="N110" s="15"/>
    </row>
    <row r="111" spans="1:14" x14ac:dyDescent="0.25">
      <c r="A111" s="12">
        <f>BAJIO16643561!A112</f>
        <v>44915</v>
      </c>
      <c r="B111" s="13"/>
      <c r="C111" s="13" t="str">
        <f>BAJIO16643561!B112</f>
        <v>TESOFE INGRESOS FEDERALES RECAUDADOS  Pago de impuestos RFC Pago Referenciado Folio: 3872006476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26471.551724137931</v>
      </c>
      <c r="K111" s="14">
        <f t="shared" si="9"/>
        <v>4235.4482758620688</v>
      </c>
      <c r="L111" s="14">
        <f>BAJIO16643561!C112</f>
        <v>30707</v>
      </c>
      <c r="M111" s="90">
        <f t="shared" si="10"/>
        <v>213218.12999999995</v>
      </c>
      <c r="N111" s="15"/>
    </row>
    <row r="112" spans="1:14" x14ac:dyDescent="0.25">
      <c r="A112" s="12">
        <f>BAJIO16643561!A113</f>
        <v>44915</v>
      </c>
      <c r="B112" s="13"/>
      <c r="C112" s="13" t="str">
        <f>BAJIO16643561!B113</f>
        <v>TESOFE INGRESOS FEDERALES RECAUDADOS  Pago de impuestos RFC Pago Referenciado Folio: 5179006387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13465.517241379312</v>
      </c>
      <c r="K112" s="14">
        <f t="shared" si="9"/>
        <v>2154.4827586206898</v>
      </c>
      <c r="L112" s="14">
        <f>BAJIO16643561!C113</f>
        <v>15620</v>
      </c>
      <c r="M112" s="90">
        <f t="shared" si="10"/>
        <v>197598.12999999995</v>
      </c>
      <c r="N112" s="15"/>
    </row>
    <row r="113" spans="1:14" x14ac:dyDescent="0.25">
      <c r="A113" s="12">
        <f>BAJIO16643561!A114</f>
        <v>44915</v>
      </c>
      <c r="B113" s="13"/>
      <c r="C113" s="13" t="str">
        <f>BAJIO16643561!B114</f>
        <v>GARCIA GONZALEZ CESAR  Concepto del Pago: F499 F500</v>
      </c>
      <c r="D113" s="85"/>
      <c r="E113" s="80">
        <f>BAJIO16643561!I114</f>
        <v>0</v>
      </c>
      <c r="F113" s="149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4620</v>
      </c>
      <c r="K113" s="14">
        <f t="shared" si="9"/>
        <v>739.2</v>
      </c>
      <c r="L113" s="14">
        <f>BAJIO16643561!C114</f>
        <v>5359.2</v>
      </c>
      <c r="M113" s="90">
        <f t="shared" si="10"/>
        <v>192238.92999999993</v>
      </c>
      <c r="N113" s="15"/>
    </row>
    <row r="114" spans="1:14" x14ac:dyDescent="0.25">
      <c r="A114" s="12">
        <f>BAJIO16643561!A115</f>
        <v>44916</v>
      </c>
      <c r="B114" s="13"/>
      <c r="C114" s="13" t="str">
        <f>BAJIO16643561!B115</f>
        <v> CORTEZ SALDIVAR LUIS EDUARDO   Concepto del Pago: A1465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3200</v>
      </c>
      <c r="K114" s="14">
        <f t="shared" si="9"/>
        <v>512</v>
      </c>
      <c r="L114" s="14">
        <f>BAJIO16643561!C115</f>
        <v>3712</v>
      </c>
      <c r="M114" s="90">
        <f t="shared" si="10"/>
        <v>188526.92999999993</v>
      </c>
      <c r="N114" s="15"/>
    </row>
    <row r="115" spans="1:14" x14ac:dyDescent="0.25">
      <c r="A115" s="12">
        <f>BAJIO16643561!A116</f>
        <v>44916</v>
      </c>
      <c r="B115" s="13"/>
      <c r="C115" s="13" t="str">
        <f>BAJIO16643561!B116</f>
        <v> NOVAIDEAS METROPOLITANAS SA CV Concepto del Pago: LIQUIDACION DE FACTURA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1965.0000000000002</v>
      </c>
      <c r="K115" s="14">
        <f t="shared" si="9"/>
        <v>314.40000000000003</v>
      </c>
      <c r="L115" s="14">
        <f>BAJIO16643561!C116</f>
        <v>2279.4</v>
      </c>
      <c r="M115" s="90">
        <f t="shared" si="10"/>
        <v>186247.52999999994</v>
      </c>
      <c r="N115" s="15"/>
    </row>
    <row r="116" spans="1:14" x14ac:dyDescent="0.25">
      <c r="A116" s="12">
        <f>BAJIO16643561!A117</f>
        <v>44916</v>
      </c>
      <c r="B116" s="13"/>
      <c r="C116" s="13" t="str">
        <f>BAJIO16643561!B117</f>
        <v>CONSTRUCTORA INVERME X SA DE CV  Concepto del Pago: TRASPASO A CUENTA DE INVERMEX BAJIO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86206.896551724145</v>
      </c>
      <c r="H116" s="14">
        <f t="shared" si="13"/>
        <v>13793.103448275864</v>
      </c>
      <c r="I116" s="90">
        <f>BAJIO16643561!D117</f>
        <v>100000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286247.52999999991</v>
      </c>
      <c r="N116" s="15"/>
    </row>
    <row r="117" spans="1:14" x14ac:dyDescent="0.25">
      <c r="A117" s="12">
        <f>BAJIO16643561!A118</f>
        <v>44916</v>
      </c>
      <c r="B117" s="13"/>
      <c r="C117" s="13" t="str">
        <f>BAJIO16643561!B118</f>
        <v>CONSTRUCTORA INVERMEX SA DE CV  Concepto del Pago: TRASPASO A CUENTA DE INVERMEX BAJIO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43103.448275862072</v>
      </c>
      <c r="H117" s="14">
        <f t="shared" si="13"/>
        <v>6896.5517241379321</v>
      </c>
      <c r="I117" s="90">
        <f>BAJIO16643561!D118</f>
        <v>50000</v>
      </c>
      <c r="J117" s="14">
        <f t="shared" si="12"/>
        <v>0</v>
      </c>
      <c r="K117" s="14">
        <f t="shared" si="9"/>
        <v>0</v>
      </c>
      <c r="L117" s="14">
        <f>BAJIO16643561!C118</f>
        <v>0</v>
      </c>
      <c r="M117" s="90">
        <f t="shared" si="10"/>
        <v>336247.52999999991</v>
      </c>
      <c r="N117" s="15"/>
    </row>
    <row r="118" spans="1:14" x14ac:dyDescent="0.25">
      <c r="A118" s="12">
        <f>BAJIO16643561!A119</f>
        <v>44916</v>
      </c>
      <c r="B118" s="13"/>
      <c r="C118" s="13" t="str">
        <f>BAJIO16643561!B119</f>
        <v>ROCA BATHROOM PRODUC TS MEXICO SA DE CV</v>
      </c>
      <c r="D118" s="85"/>
      <c r="E118" s="80" t="str">
        <f>BAJIO16643561!I119</f>
        <v>F4893</v>
      </c>
      <c r="F118" s="149">
        <f>BAJIO16643561!H119</f>
        <v>2269</v>
      </c>
      <c r="G118" s="14">
        <f t="shared" si="11"/>
        <v>7500.0000000000009</v>
      </c>
      <c r="H118" s="14">
        <f t="shared" si="13"/>
        <v>1200.0000000000002</v>
      </c>
      <c r="I118" s="90">
        <f>BAJIO16643561!D119</f>
        <v>8700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344947.52999999991</v>
      </c>
      <c r="N118" s="15"/>
    </row>
    <row r="119" spans="1:14" x14ac:dyDescent="0.25">
      <c r="A119" s="12">
        <f>BAJIO16643561!A120</f>
        <v>44917</v>
      </c>
      <c r="B119" s="13"/>
      <c r="C119" s="13" t="str">
        <f>BAJIO16643561!B120</f>
        <v> HYUNDAI STEEL MEXICO S DE RL DE CV  Concepto del Pago: HYUNDAI STEEL MEXICO S DE RL DE CV</v>
      </c>
      <c r="D119" s="85"/>
      <c r="E119" s="80" t="str">
        <f>BAJIO16643561!I120</f>
        <v>F5033</v>
      </c>
      <c r="F119" s="149">
        <f>BAJIO16643561!H120</f>
        <v>2270</v>
      </c>
      <c r="G119" s="14">
        <f t="shared" si="11"/>
        <v>23400</v>
      </c>
      <c r="H119" s="14">
        <f t="shared" si="13"/>
        <v>3744</v>
      </c>
      <c r="I119" s="90">
        <f>BAJIO16643561!D120</f>
        <v>27144</v>
      </c>
      <c r="J119" s="14">
        <f t="shared" si="12"/>
        <v>0</v>
      </c>
      <c r="K119" s="14">
        <f t="shared" si="9"/>
        <v>0</v>
      </c>
      <c r="L119" s="14">
        <f>BAJIO16643561!C120</f>
        <v>0</v>
      </c>
      <c r="M119" s="90">
        <f t="shared" si="10"/>
        <v>372091.52999999991</v>
      </c>
      <c r="N119" s="15"/>
    </row>
    <row r="120" spans="1:14" x14ac:dyDescent="0.25">
      <c r="A120" s="12">
        <f>BAJIO16643561!A121</f>
        <v>44917</v>
      </c>
      <c r="B120" s="13"/>
      <c r="C120" s="13" t="str">
        <f>BAJIO16643561!B121</f>
        <v> CONSTRUCTORA INVERME X SA DE CV  Concepto del Pago: TRASPASO A CUENTA DE INVERMEX BAJIO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68965.517241379319</v>
      </c>
      <c r="H120" s="14">
        <f t="shared" si="13"/>
        <v>11034.482758620692</v>
      </c>
      <c r="I120" s="90">
        <f>BAJIO16643561!D121</f>
        <v>80000</v>
      </c>
      <c r="J120" s="14">
        <f t="shared" si="12"/>
        <v>0</v>
      </c>
      <c r="K120" s="14">
        <f t="shared" si="9"/>
        <v>0</v>
      </c>
      <c r="L120" s="14">
        <f>BAJIO16643561!C121</f>
        <v>0</v>
      </c>
      <c r="M120" s="90">
        <f t="shared" si="10"/>
        <v>452091.52999999991</v>
      </c>
      <c r="N120" s="15"/>
    </row>
    <row r="121" spans="1:14" x14ac:dyDescent="0.25">
      <c r="A121" s="12">
        <f>BAJIO16643561!A122</f>
        <v>44917</v>
      </c>
      <c r="B121" s="13"/>
      <c r="C121" s="13" t="str">
        <f>BAJIO16643561!B122</f>
        <v> CONSTRUCTURE PLANOS Y DESARROL   Concepto del Pago: LIQUIDACION DE FACTURA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56034.482758620696</v>
      </c>
      <c r="K121" s="14">
        <f t="shared" si="9"/>
        <v>8965.5172413793116</v>
      </c>
      <c r="L121" s="14">
        <f>BAJIO16643561!C122</f>
        <v>65000</v>
      </c>
      <c r="M121" s="90">
        <f t="shared" si="10"/>
        <v>387091.52999999991</v>
      </c>
      <c r="N121" s="15"/>
    </row>
    <row r="122" spans="1:14" x14ac:dyDescent="0.25">
      <c r="A122" s="12">
        <f>BAJIO16643561!A123</f>
        <v>44917</v>
      </c>
      <c r="B122" s="13"/>
      <c r="C122" s="13" t="str">
        <f>BAJIO16643561!B123</f>
        <v> FOCA EQUIPOS CONTRA INCENDIOS  Concepto del Pago: FAC 8666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2350</v>
      </c>
      <c r="K122" s="14">
        <f t="shared" si="9"/>
        <v>376</v>
      </c>
      <c r="L122" s="14">
        <f>BAJIO16643561!C123</f>
        <v>2726</v>
      </c>
      <c r="M122" s="90">
        <f t="shared" si="10"/>
        <v>384365.52999999991</v>
      </c>
      <c r="N122" s="15"/>
    </row>
    <row r="123" spans="1:14" x14ac:dyDescent="0.25">
      <c r="A123" s="12">
        <f>BAJIO16643561!A124</f>
        <v>44917</v>
      </c>
      <c r="B123" s="13"/>
      <c r="C123" s="13" t="str">
        <f>BAJIO16643561!B124</f>
        <v>BALDEMAR GARCIA TRUJILLO  TEF Enviado F890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2000.0000000000002</v>
      </c>
      <c r="K123" s="14">
        <f t="shared" si="9"/>
        <v>320.00000000000006</v>
      </c>
      <c r="L123" s="14">
        <f>BAJIO16643561!C124</f>
        <v>2320</v>
      </c>
      <c r="M123" s="90">
        <f t="shared" si="10"/>
        <v>382045.52999999991</v>
      </c>
      <c r="N123" s="15"/>
    </row>
    <row r="124" spans="1:14" x14ac:dyDescent="0.25">
      <c r="A124" s="12">
        <f>BAJIO16643561!A125</f>
        <v>44917</v>
      </c>
      <c r="B124" s="13"/>
      <c r="C124" s="13" t="str">
        <f>BAJIO16643561!B125</f>
        <v>SERVIPROF DIGITAL S.A DE C. TEF Enviado F2713</v>
      </c>
      <c r="D124" s="85"/>
      <c r="E124" s="80">
        <f>BAJIO16643561!I125</f>
        <v>0</v>
      </c>
      <c r="F124" s="149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2150</v>
      </c>
      <c r="K124" s="14">
        <f t="shared" si="9"/>
        <v>344</v>
      </c>
      <c r="L124" s="14">
        <f>BAJIO16643561!C125</f>
        <v>2494</v>
      </c>
      <c r="M124" s="90">
        <f t="shared" si="10"/>
        <v>379551.52999999991</v>
      </c>
      <c r="N124" s="15"/>
    </row>
    <row r="125" spans="1:14" x14ac:dyDescent="0.25">
      <c r="A125" s="12">
        <f>BAJIO16643561!A126</f>
        <v>44917</v>
      </c>
      <c r="B125" s="13"/>
      <c r="C125" s="13" t="str">
        <f>BAJIO16643561!B126</f>
        <v>LOURDES ANABEL CORTES GUEVARA  Concepto del Pago: PRESTAMO A INVERMEX 2</v>
      </c>
      <c r="D125" s="85"/>
      <c r="E125" s="80">
        <f>BAJIO16643561!I126</f>
        <v>0</v>
      </c>
      <c r="F125" s="149">
        <f>BAJIO16643561!H126</f>
        <v>0</v>
      </c>
      <c r="G125" s="14">
        <f t="shared" si="14"/>
        <v>129310.34482758622</v>
      </c>
      <c r="H125" s="14">
        <f t="shared" si="13"/>
        <v>20689.655172413793</v>
      </c>
      <c r="I125" s="90">
        <f>BAJIO16643561!D126</f>
        <v>150000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529551.52999999991</v>
      </c>
      <c r="N125" s="15"/>
    </row>
    <row r="126" spans="1:14" x14ac:dyDescent="0.25">
      <c r="A126" s="12">
        <f>BAJIO16643561!A127</f>
        <v>44917</v>
      </c>
      <c r="B126" s="13"/>
      <c r="C126" s="13" t="str">
        <f>BAJIO16643561!B127</f>
        <v>BRIDGESTONE NEUMATICOS DE MONTERREY Concepto del Pago: BRIDGESTONE NEUMATICOS DE MONTERREY SA D</v>
      </c>
      <c r="D126" s="85"/>
      <c r="E126" s="80" t="str">
        <f>BAJIO16643561!I127</f>
        <v>F4681-F4997</v>
      </c>
      <c r="F126" s="149">
        <f>BAJIO16643561!H127</f>
        <v>2292</v>
      </c>
      <c r="G126" s="14">
        <f t="shared" si="14"/>
        <v>9700</v>
      </c>
      <c r="H126" s="14">
        <f t="shared" si="13"/>
        <v>1552</v>
      </c>
      <c r="I126" s="90">
        <f>BAJIO16643561!D127</f>
        <v>11252</v>
      </c>
      <c r="J126" s="14">
        <f t="shared" si="15"/>
        <v>0</v>
      </c>
      <c r="K126" s="14">
        <f t="shared" si="9"/>
        <v>0</v>
      </c>
      <c r="L126" s="14">
        <f>BAJIO16643561!C127</f>
        <v>0</v>
      </c>
      <c r="M126" s="90">
        <f t="shared" si="10"/>
        <v>540803.52999999991</v>
      </c>
      <c r="N126" s="15"/>
    </row>
    <row r="127" spans="1:14" x14ac:dyDescent="0.25">
      <c r="A127" s="12">
        <f>BAJIO16643561!A128</f>
        <v>44917</v>
      </c>
      <c r="B127" s="13"/>
      <c r="C127" s="13" t="str">
        <f>BAJIO16643561!B128</f>
        <v>SERV GASOLINEROS DE MEXICO SA  Concepto del Pago: 59114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0</v>
      </c>
      <c r="H127" s="14">
        <f t="shared" si="13"/>
        <v>0</v>
      </c>
      <c r="I127" s="90">
        <f>BAJIO16643561!D128</f>
        <v>0</v>
      </c>
      <c r="J127" s="14">
        <f t="shared" si="15"/>
        <v>36034.84482758621</v>
      </c>
      <c r="K127" s="14">
        <f t="shared" si="9"/>
        <v>5765.5751724137936</v>
      </c>
      <c r="L127" s="14">
        <f>BAJIO16643561!C128</f>
        <v>41800.42</v>
      </c>
      <c r="M127" s="90">
        <f t="shared" si="10"/>
        <v>499003.10999999993</v>
      </c>
      <c r="N127" s="15"/>
    </row>
    <row r="128" spans="1:14" x14ac:dyDescent="0.25">
      <c r="A128" s="12">
        <f>BAJIO16643561!A129</f>
        <v>44918</v>
      </c>
      <c r="B128" s="13"/>
      <c r="C128" s="13" t="str">
        <f>BAJIO16643561!B129</f>
        <v>ZONE COMPRA S DE R L DE C V  Concepto del Pago: AUTOZONE DE MEXICO S DE RL DE CV</v>
      </c>
      <c r="D128" s="85"/>
      <c r="E128" s="80" t="str">
        <f>BAJIO16643561!I129</f>
        <v>F4783-F4886</v>
      </c>
      <c r="F128" s="149">
        <f>BAJIO16643561!H129</f>
        <v>2271</v>
      </c>
      <c r="G128" s="14">
        <f t="shared" si="14"/>
        <v>56700.000000000007</v>
      </c>
      <c r="H128" s="14">
        <f t="shared" si="13"/>
        <v>9072.0000000000018</v>
      </c>
      <c r="I128" s="90">
        <f>BAJIO16643561!D129</f>
        <v>65772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564775.10999999987</v>
      </c>
      <c r="N128" s="15"/>
    </row>
    <row r="129" spans="1:14" x14ac:dyDescent="0.25">
      <c r="A129" s="12">
        <f>BAJIO16643561!A130</f>
        <v>44918</v>
      </c>
      <c r="B129" s="13"/>
      <c r="C129" s="13" t="str">
        <f>BAJIO16643561!B130</f>
        <v>AUTOS HENI SA CV  Concepto del Pago: FACTURA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255668.50862068965</v>
      </c>
      <c r="K129" s="14">
        <f t="shared" si="9"/>
        <v>40906.961379310342</v>
      </c>
      <c r="L129" s="14">
        <f>BAJIO16643561!C130</f>
        <v>296575.46999999997</v>
      </c>
      <c r="M129" s="90">
        <f t="shared" si="10"/>
        <v>268199.6399999999</v>
      </c>
      <c r="N129" s="15"/>
    </row>
    <row r="130" spans="1:14" x14ac:dyDescent="0.25">
      <c r="A130" s="12">
        <f>BAJIO16643561!A131</f>
        <v>44918</v>
      </c>
      <c r="B130" s="13"/>
      <c r="C130" s="13" t="str">
        <f>BAJIO16643561!B131</f>
        <v> VALVULAS DE CALIDAD DE MONTERREY SA DE C  Concepto del Pago: PAGO FACTURAS VACAMSA</v>
      </c>
      <c r="D130" s="85"/>
      <c r="E130" s="80" t="str">
        <f>BAJIO16643561!I131</f>
        <v>F5072-F5105</v>
      </c>
      <c r="F130" s="149">
        <f>BAJIO16643561!H131</f>
        <v>2272</v>
      </c>
      <c r="G130" s="14">
        <f t="shared" si="14"/>
        <v>5985.0000000000009</v>
      </c>
      <c r="H130" s="14">
        <f t="shared" si="13"/>
        <v>957.60000000000014</v>
      </c>
      <c r="I130" s="90">
        <f>BAJIO16643561!D131</f>
        <v>6942.6</v>
      </c>
      <c r="J130" s="14">
        <f t="shared" si="15"/>
        <v>0</v>
      </c>
      <c r="K130" s="14">
        <f t="shared" si="9"/>
        <v>0</v>
      </c>
      <c r="L130" s="14">
        <f>BAJIO16643561!C131</f>
        <v>0</v>
      </c>
      <c r="M130" s="90">
        <f t="shared" si="10"/>
        <v>275142.23999999987</v>
      </c>
      <c r="N130" s="15"/>
    </row>
    <row r="131" spans="1:14" x14ac:dyDescent="0.25">
      <c r="A131" s="12">
        <f>BAJIO16643561!A132</f>
        <v>44918</v>
      </c>
      <c r="B131" s="13"/>
      <c r="C131" s="13" t="str">
        <f>BAJIO16643561!B132</f>
        <v>Compra - Disposicion por POS en LIVERPOOL MTRREY LA FE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5775.8620689655172</v>
      </c>
      <c r="K131" s="14">
        <f t="shared" si="9"/>
        <v>924.13793103448279</v>
      </c>
      <c r="L131" s="14">
        <f>BAJIO16643561!C132</f>
        <v>6700</v>
      </c>
      <c r="M131" s="90">
        <f t="shared" si="10"/>
        <v>268442.23999999987</v>
      </c>
      <c r="N131" s="15"/>
    </row>
    <row r="132" spans="1:14" x14ac:dyDescent="0.25">
      <c r="A132" s="12">
        <f>BAJIO16643561!A133</f>
        <v>44918</v>
      </c>
      <c r="B132" s="13"/>
      <c r="C132" s="13" t="str">
        <f>BAJIO16643561!B133</f>
        <v>Compra - Disposicion por POS en CFEDD10G1B1875 22dic2022 RFC CSS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6546.5517241379312</v>
      </c>
      <c r="K132" s="14">
        <f t="shared" ref="K132:K195" si="16">J132*0.16</f>
        <v>1047.4482758620691</v>
      </c>
      <c r="L132" s="14">
        <f>BAJIO16643561!C133</f>
        <v>7594</v>
      </c>
      <c r="M132" s="90">
        <f t="shared" si="10"/>
        <v>260848.23999999987</v>
      </c>
      <c r="N132" s="15"/>
    </row>
    <row r="133" spans="1:14" x14ac:dyDescent="0.25">
      <c r="A133" s="12">
        <f>BAJIO16643561!A134</f>
        <v>44918</v>
      </c>
      <c r="B133" s="13"/>
      <c r="C133" s="13" t="str">
        <f>BAJIO16643561!B134</f>
        <v>CONSTRUCTORA INVERMEX SA DE CV  Concepto del Pago: TRASPASO A CUENTA BAJIO INVERMEX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19827.586206896554</v>
      </c>
      <c r="H133" s="14">
        <f t="shared" si="13"/>
        <v>3172.4137931034488</v>
      </c>
      <c r="I133" s="90">
        <f>BAJIO16643561!D134</f>
        <v>23000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283848.23999999987</v>
      </c>
      <c r="N133" s="15"/>
    </row>
    <row r="134" spans="1:14" x14ac:dyDescent="0.25">
      <c r="A134" s="12">
        <f>BAJIO16643561!A135</f>
        <v>44918</v>
      </c>
      <c r="B134" s="13"/>
      <c r="C134" s="13" t="str">
        <f>BAJIO16643561!B135</f>
        <v>CONSTRUCTORA INVERME X SA DE CV  Concepto del Pago: TRASPASO A CUENTA DE INVERMEX BAJIO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18965.517241379312</v>
      </c>
      <c r="H134" s="14">
        <f t="shared" si="13"/>
        <v>3034.4827586206898</v>
      </c>
      <c r="I134" s="90">
        <f>BAJIO16643561!D135</f>
        <v>22000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305848.23999999987</v>
      </c>
      <c r="N134" s="15"/>
    </row>
    <row r="135" spans="1:14" x14ac:dyDescent="0.25">
      <c r="A135" s="12">
        <f>BAJIO16643561!A136</f>
        <v>44918</v>
      </c>
      <c r="B135" s="13"/>
      <c r="C135" s="13" t="str">
        <f>BAJIO16643561!B136</f>
        <v> OPERADORA DE RELLENOS SANITARI   Concepto del Pago: F11144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22520.75</v>
      </c>
      <c r="K135" s="14">
        <f t="shared" si="16"/>
        <v>3603.32</v>
      </c>
      <c r="L135" s="14">
        <f>BAJIO16643561!C136</f>
        <v>26124.07</v>
      </c>
      <c r="M135" s="90">
        <f t="shared" si="17"/>
        <v>279724.16999999987</v>
      </c>
      <c r="N135" s="15"/>
    </row>
    <row r="136" spans="1:14" x14ac:dyDescent="0.25">
      <c r="A136" s="12">
        <f>BAJIO16643561!A137</f>
        <v>44918</v>
      </c>
      <c r="B136" s="13"/>
      <c r="C136" s="13" t="str">
        <f>BAJIO16643561!B137</f>
        <v> RECICLAJES Y DESTILADOS MONTER   Concepto del Pago: F 14013 F 14015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11900</v>
      </c>
      <c r="K136" s="14">
        <f t="shared" si="16"/>
        <v>1904</v>
      </c>
      <c r="L136" s="14">
        <f>BAJIO16643561!C137</f>
        <v>13804</v>
      </c>
      <c r="M136" s="90">
        <f t="shared" si="17"/>
        <v>265920.16999999987</v>
      </c>
      <c r="N136" s="15"/>
    </row>
    <row r="137" spans="1:14" x14ac:dyDescent="0.25">
      <c r="A137" s="12">
        <f>BAJIO16643561!A138</f>
        <v>44918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6206.8965517241386</v>
      </c>
      <c r="K137" s="14">
        <f t="shared" si="16"/>
        <v>993.10344827586221</v>
      </c>
      <c r="L137" s="14">
        <f>BAJIO16643561!C138</f>
        <v>7200</v>
      </c>
      <c r="M137" s="90">
        <f t="shared" si="17"/>
        <v>258720.16999999987</v>
      </c>
      <c r="N137" s="15"/>
    </row>
    <row r="138" spans="1:14" x14ac:dyDescent="0.25">
      <c r="A138" s="12">
        <f>BAJIO16643561!A139</f>
        <v>44918</v>
      </c>
      <c r="B138" s="13"/>
      <c r="C138" s="13" t="str">
        <f>BAJIO16643561!B139</f>
        <v>ABASTECEDORA DE OFICINAS SA CV  Concepto del Pago: DV 4065132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2282.6293103448274</v>
      </c>
      <c r="K138" s="14">
        <f t="shared" si="16"/>
        <v>365.22068965517241</v>
      </c>
      <c r="L138" s="14">
        <f>BAJIO16643561!C139</f>
        <v>2647.85</v>
      </c>
      <c r="M138" s="90">
        <f t="shared" si="17"/>
        <v>256072.31999999986</v>
      </c>
      <c r="N138" s="15"/>
    </row>
    <row r="139" spans="1:14" x14ac:dyDescent="0.25">
      <c r="A139" s="12">
        <f>BAJIO16643561!A140</f>
        <v>44918</v>
      </c>
      <c r="B139" s="13"/>
      <c r="C139" s="13" t="str">
        <f>BAJIO16643561!B140</f>
        <v>ABASTECEDORA DE OFICINAS SA CV  Concepto del Pago: DV 4065132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2282.6293103448274</v>
      </c>
      <c r="H139" s="14">
        <f t="shared" si="13"/>
        <v>365.22068965517241</v>
      </c>
      <c r="I139" s="90">
        <f>BAJIO16643561!D140</f>
        <v>2647.85</v>
      </c>
      <c r="J139" s="14">
        <f t="shared" si="15"/>
        <v>0</v>
      </c>
      <c r="K139" s="14">
        <f t="shared" si="16"/>
        <v>0</v>
      </c>
      <c r="L139" s="14">
        <f>BAJIO16643561!C140</f>
        <v>0</v>
      </c>
      <c r="M139" s="90">
        <f t="shared" si="17"/>
        <v>258720.16999999987</v>
      </c>
      <c r="N139" s="15"/>
    </row>
    <row r="140" spans="1:14" ht="30" x14ac:dyDescent="0.25">
      <c r="A140" s="12">
        <f>BAJIO16643561!A141</f>
        <v>44918</v>
      </c>
      <c r="B140" s="13"/>
      <c r="C140" s="13" t="str">
        <f>BAJIO16643561!B141</f>
        <v>LOGISTICA AGROINDUSTRIAL Y COMERCIAL DEL  Concepto del Pago: TRANSFERENCIA DE FONDOS</v>
      </c>
      <c r="D140" s="85"/>
      <c r="E140" s="80" t="str">
        <f>BAJIO16643561!I141</f>
        <v>F4965-F5064-F5076</v>
      </c>
      <c r="F140" s="149">
        <f>BAJIO16643561!H141</f>
        <v>2291</v>
      </c>
      <c r="G140" s="14">
        <f t="shared" si="14"/>
        <v>9765</v>
      </c>
      <c r="H140" s="14">
        <f t="shared" si="13"/>
        <v>1562.4</v>
      </c>
      <c r="I140" s="90">
        <f>BAJIO16643561!D141</f>
        <v>11327.4</v>
      </c>
      <c r="J140" s="14">
        <f t="shared" si="15"/>
        <v>0</v>
      </c>
      <c r="K140" s="14">
        <f t="shared" si="16"/>
        <v>0</v>
      </c>
      <c r="L140" s="14">
        <f>BAJIO16643561!C141</f>
        <v>0</v>
      </c>
      <c r="M140" s="90">
        <f t="shared" si="17"/>
        <v>270047.56999999989</v>
      </c>
      <c r="N140" s="15"/>
    </row>
    <row r="141" spans="1:14" x14ac:dyDescent="0.25">
      <c r="A141" s="12">
        <f>BAJIO16643561!A142</f>
        <v>44918</v>
      </c>
      <c r="B141" s="13"/>
      <c r="C141" s="13" t="str">
        <f>BAJIO16643561!B142</f>
        <v> LIVETT CONSTRUCCIONES Y SUM Concepto del Pago: LIQUIDACION DE FACTURA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4465.5172413793107</v>
      </c>
      <c r="K141" s="14">
        <f t="shared" si="16"/>
        <v>714.48275862068976</v>
      </c>
      <c r="L141" s="14">
        <f>BAJIO16643561!C142</f>
        <v>5180</v>
      </c>
      <c r="M141" s="90">
        <f t="shared" si="17"/>
        <v>264867.56999999989</v>
      </c>
      <c r="N141" s="15"/>
    </row>
    <row r="142" spans="1:14" x14ac:dyDescent="0.25">
      <c r="A142" s="12">
        <f>BAJIO16643561!A143</f>
        <v>44918</v>
      </c>
      <c r="B142" s="13"/>
      <c r="C142" s="13" t="str">
        <f>BAJIO16643561!B143</f>
        <v>Recibo # 398501003881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2282.6293103448274</v>
      </c>
      <c r="K142" s="14">
        <f t="shared" si="16"/>
        <v>365.22068965517241</v>
      </c>
      <c r="L142" s="14">
        <f>BAJIO16643561!C143</f>
        <v>2647.85</v>
      </c>
      <c r="M142" s="90">
        <f t="shared" si="17"/>
        <v>262219.71999999991</v>
      </c>
      <c r="N142" s="15"/>
    </row>
    <row r="143" spans="1:14" x14ac:dyDescent="0.25">
      <c r="A143" s="12">
        <f>BAJIO16643561!A144</f>
        <v>44919</v>
      </c>
      <c r="B143" s="13"/>
      <c r="C143" s="13" t="str">
        <f>BAJIO16643561!B144</f>
        <v>Compra - Disposicion por POS en JOMAR GP2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1682.1465517241379</v>
      </c>
      <c r="K143" s="14">
        <f t="shared" si="16"/>
        <v>269.14344827586206</v>
      </c>
      <c r="L143" s="14">
        <f>BAJIO16643561!C144</f>
        <v>1951.29</v>
      </c>
      <c r="M143" s="90">
        <f t="shared" si="17"/>
        <v>260268.42999999991</v>
      </c>
      <c r="N143" s="15"/>
    </row>
    <row r="144" spans="1:14" x14ac:dyDescent="0.25">
      <c r="A144" s="12">
        <f>BAJIO16643561!A145</f>
        <v>44921</v>
      </c>
      <c r="B144" s="13"/>
      <c r="C144" s="13" t="str">
        <f>BAJIO16643561!B145</f>
        <v>MAR MAR EFRAIN  Concepto del Pago: ABONO A FACTURA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50000</v>
      </c>
      <c r="K144" s="14">
        <f t="shared" si="16"/>
        <v>8000</v>
      </c>
      <c r="L144" s="14">
        <f>BAJIO16643561!C145</f>
        <v>58000</v>
      </c>
      <c r="M144" s="90">
        <f t="shared" si="17"/>
        <v>202268.42999999991</v>
      </c>
      <c r="N144" s="15"/>
    </row>
    <row r="145" spans="1:14" x14ac:dyDescent="0.25">
      <c r="A145" s="12">
        <f>BAJIO16643561!A146</f>
        <v>44921</v>
      </c>
      <c r="B145" s="13"/>
      <c r="C145" s="13" t="str">
        <f>BAJIO16643561!B146</f>
        <v>MAR MAR EFRAIN  Concepto del Pago: ABONO A FACTURA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127586.20689655174</v>
      </c>
      <c r="K145" s="14">
        <f t="shared" si="16"/>
        <v>20413.793103448279</v>
      </c>
      <c r="L145" s="14">
        <f>BAJIO16643561!C146</f>
        <v>148000</v>
      </c>
      <c r="M145" s="90">
        <f t="shared" si="17"/>
        <v>54268.429999999906</v>
      </c>
      <c r="N145" s="15"/>
    </row>
    <row r="146" spans="1:14" x14ac:dyDescent="0.25">
      <c r="A146" s="12">
        <f>BAJIO16643561!A147</f>
        <v>44922</v>
      </c>
      <c r="B146" s="13"/>
      <c r="C146" s="13" t="str">
        <f>BAJIO16643561!B147</f>
        <v>Compra - Disposicion por POS en INST CTRL VEHICULAR 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687.93103448275872</v>
      </c>
      <c r="K146" s="14">
        <f t="shared" si="16"/>
        <v>110.06896551724139</v>
      </c>
      <c r="L146" s="14">
        <f>BAJIO16643561!C147</f>
        <v>798</v>
      </c>
      <c r="M146" s="90">
        <f t="shared" si="17"/>
        <v>53470.429999999906</v>
      </c>
      <c r="N146" s="15"/>
    </row>
    <row r="147" spans="1:14" x14ac:dyDescent="0.25">
      <c r="A147" s="12">
        <f>BAJIO16643561!A148</f>
        <v>44922</v>
      </c>
      <c r="B147" s="13"/>
      <c r="C147" s="13" t="str">
        <f>BAJIO16643561!B148</f>
        <v>GASOLINERA LAS PALMAS SA DE CV  Concepto del Pago: LIQUIDACION DE FACTURA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2586.2068965517242</v>
      </c>
      <c r="K147" s="14">
        <f t="shared" si="16"/>
        <v>413.79310344827587</v>
      </c>
      <c r="L147" s="14">
        <f>BAJIO16643561!C148</f>
        <v>3000</v>
      </c>
      <c r="M147" s="90">
        <f t="shared" si="17"/>
        <v>50470.429999999906</v>
      </c>
      <c r="N147" s="15"/>
    </row>
    <row r="148" spans="1:14" x14ac:dyDescent="0.25">
      <c r="A148" s="12">
        <f>BAJIO16643561!A149</f>
        <v>44922</v>
      </c>
      <c r="B148" s="13"/>
      <c r="C148" s="13" t="str">
        <f>BAJIO16643561!B149</f>
        <v>NACIONAL DE ALIMENTOS Y HELADOS SA DE CV  Concepto del Pago: ARCA CONTINENTAL</v>
      </c>
      <c r="D148" s="85"/>
      <c r="E148" s="80" t="str">
        <f>BAJIO16643561!I149</f>
        <v>F5018</v>
      </c>
      <c r="F148" s="149">
        <f>BAJIO16643561!H149</f>
        <v>2293</v>
      </c>
      <c r="G148" s="14">
        <f t="shared" si="14"/>
        <v>26750.000000000004</v>
      </c>
      <c r="H148" s="14">
        <f t="shared" ref="H148:H211" si="18">G148*0.16</f>
        <v>4280.0000000000009</v>
      </c>
      <c r="I148" s="90">
        <f>BAJIO16643561!D149</f>
        <v>31030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81500.429999999906</v>
      </c>
      <c r="N148" s="15"/>
    </row>
    <row r="149" spans="1:14" ht="30" x14ac:dyDescent="0.25">
      <c r="A149" s="12">
        <f>BAJIO16643561!A150</f>
        <v>44922</v>
      </c>
      <c r="B149" s="13"/>
      <c r="C149" s="13" t="str">
        <f>BAJIO16643561!B150</f>
        <v>BEBIDAS MUNDIALES S DE RL DE CV  Concepto del Pago: DISTRIBUIDORA ARCA CONTINENTAL S DE RL D</v>
      </c>
      <c r="D149" s="85"/>
      <c r="E149" s="80" t="str">
        <f>BAJIO16643561!I150</f>
        <v>F4973-F5006-F5016</v>
      </c>
      <c r="F149" s="149">
        <f>BAJIO16643561!H150</f>
        <v>2294</v>
      </c>
      <c r="G149" s="14">
        <f t="shared" si="14"/>
        <v>24500</v>
      </c>
      <c r="H149" s="14">
        <f t="shared" si="18"/>
        <v>3920</v>
      </c>
      <c r="I149" s="90">
        <f>BAJIO16643561!D150</f>
        <v>28420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109920.42999999991</v>
      </c>
      <c r="N149" s="15"/>
    </row>
    <row r="150" spans="1:14" x14ac:dyDescent="0.25">
      <c r="A150" s="12">
        <f>BAJIO16643561!A151</f>
        <v>44922</v>
      </c>
      <c r="B150" s="13"/>
      <c r="C150" s="13" t="str">
        <f>BAJIO16643561!B151</f>
        <v> SERV GASOLINEROS DE MEXICO SA  Concepto del Pago: 59114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34482.758620689659</v>
      </c>
      <c r="K150" s="14">
        <f t="shared" si="16"/>
        <v>5517.241379310346</v>
      </c>
      <c r="L150" s="14">
        <f>BAJIO16643561!C151</f>
        <v>40000</v>
      </c>
      <c r="M150" s="90">
        <f t="shared" si="17"/>
        <v>69920.429999999906</v>
      </c>
      <c r="N150" s="15"/>
    </row>
    <row r="151" spans="1:14" x14ac:dyDescent="0.25">
      <c r="A151" s="12">
        <f>BAJIO16643561!A152</f>
        <v>44922</v>
      </c>
      <c r="B151" s="13"/>
      <c r="C151" s="13" t="str">
        <f>BAJIO16643561!B152</f>
        <v> ENGINEERING EQUIPMENT SUPP  Concepto del Pago: F12</v>
      </c>
      <c r="D151" s="85"/>
      <c r="E151" s="80" t="str">
        <f>BAJIO16643561!I153</f>
        <v>F5070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7500.0000000000009</v>
      </c>
      <c r="K151" s="14">
        <f t="shared" si="16"/>
        <v>1200.0000000000002</v>
      </c>
      <c r="L151" s="14">
        <f>BAJIO16643561!C152</f>
        <v>8700</v>
      </c>
      <c r="M151" s="90">
        <f t="shared" si="17"/>
        <v>61220.429999999906</v>
      </c>
      <c r="N151" s="15"/>
    </row>
    <row r="152" spans="1:14" x14ac:dyDescent="0.25">
      <c r="A152" s="12">
        <f>BAJIO16643561!A153</f>
        <v>44923</v>
      </c>
      <c r="B152" s="13"/>
      <c r="C152" s="13" t="str">
        <f>BAJIO16643561!B153</f>
        <v>ZONE COMPRA S DE R L DE C V Concepto del Pago: AUTOZONE DE MEXICO S DE RL DE CV</v>
      </c>
      <c r="D152" s="85"/>
      <c r="E152" s="80" t="e">
        <f>BAJIO16643561!#REF!</f>
        <v>#REF!</v>
      </c>
      <c r="F152" s="149">
        <f>BAJIO16643561!H153</f>
        <v>2299</v>
      </c>
      <c r="G152" s="14">
        <f t="shared" si="14"/>
        <v>10200</v>
      </c>
      <c r="H152" s="14">
        <f t="shared" si="18"/>
        <v>1632</v>
      </c>
      <c r="I152" s="90">
        <f>BAJIO16643561!D153</f>
        <v>11832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73052.429999999906</v>
      </c>
      <c r="N152" s="15"/>
    </row>
    <row r="153" spans="1:14" x14ac:dyDescent="0.25">
      <c r="A153" s="12">
        <f>BAJIO16643561!A154</f>
        <v>44923</v>
      </c>
      <c r="B153" s="13"/>
      <c r="C153" s="13" t="str">
        <f>BAJIO16643561!B154</f>
        <v>LOURDES ANABEL CORTES GUEVARA  Concepto del Pago: PRESTAMO A INVERMEX 2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172413.79310344829</v>
      </c>
      <c r="H153" s="14">
        <f t="shared" si="18"/>
        <v>27586.206896551728</v>
      </c>
      <c r="I153" s="90">
        <f>BAJIO16643561!D154</f>
        <v>200000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273052.42999999993</v>
      </c>
      <c r="N153" s="15"/>
    </row>
    <row r="154" spans="1:14" x14ac:dyDescent="0.25">
      <c r="A154" s="12">
        <f>BAJIO16643561!A155</f>
        <v>44923</v>
      </c>
      <c r="B154" s="13"/>
      <c r="C154" s="13" t="str">
        <f>BAJIO16643561!B155</f>
        <v>CONSTRUCTURE PLANOS Y DESARROL  Concepto del Pago: LIQUIDACION DE FACTURA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124137.93103448277</v>
      </c>
      <c r="K154" s="14">
        <f t="shared" si="16"/>
        <v>19862.068965517243</v>
      </c>
      <c r="L154" s="14">
        <f>BAJIO16643561!C155</f>
        <v>144000</v>
      </c>
      <c r="M154" s="90">
        <f t="shared" si="17"/>
        <v>129052.42999999993</v>
      </c>
      <c r="N154" s="15"/>
    </row>
    <row r="155" spans="1:14" x14ac:dyDescent="0.25">
      <c r="A155" s="12">
        <f>BAJIO16643561!A156</f>
        <v>44924</v>
      </c>
      <c r="B155" s="13"/>
      <c r="C155" s="13" t="str">
        <f>BAJIO16643561!B156</f>
        <v>Compra - Disposicion por POS en OFFICE DEPOT TAMPICO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4083.6206896551726</v>
      </c>
      <c r="K155" s="14">
        <f t="shared" si="16"/>
        <v>653.37931034482767</v>
      </c>
      <c r="L155" s="14">
        <f>BAJIO16643561!C156</f>
        <v>4737</v>
      </c>
      <c r="M155" s="90">
        <f t="shared" si="17"/>
        <v>124315.42999999993</v>
      </c>
      <c r="N155" s="15"/>
    </row>
    <row r="156" spans="1:14" x14ac:dyDescent="0.25">
      <c r="A156" s="12">
        <f>BAJIO16643561!A157</f>
        <v>44924</v>
      </c>
      <c r="B156" s="13"/>
      <c r="C156" s="13" t="str">
        <f>BAJIO16643561!B157</f>
        <v>CONSTRUCTORA INVERMEX SA CV  Concepto del Pago: TRASPASO A BANCOMER INVERMEX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5172.4137931034484</v>
      </c>
      <c r="K156" s="14">
        <f t="shared" si="16"/>
        <v>827.58620689655174</v>
      </c>
      <c r="L156" s="14">
        <f>BAJIO16643561!C157</f>
        <v>6000</v>
      </c>
      <c r="M156" s="90">
        <f t="shared" si="17"/>
        <v>118315.42999999993</v>
      </c>
      <c r="N156" s="15"/>
    </row>
    <row r="157" spans="1:14" x14ac:dyDescent="0.25">
      <c r="A157" s="12">
        <f>BAJIO16643561!A158</f>
        <v>44924</v>
      </c>
      <c r="B157" s="13"/>
      <c r="C157" s="13" t="str">
        <f>BAJIO16643561!B158</f>
        <v>VALVULAS DE CALIDAD DE MONTERREY SA DE C  Concepto del Pago: PAGO FACTURAS INV5105 5156</v>
      </c>
      <c r="D157" s="85"/>
      <c r="E157" s="80" t="str">
        <f>BAJIO16643561!I158</f>
        <v>F5111-F5156</v>
      </c>
      <c r="F157" s="149">
        <f>BAJIO16643561!H158</f>
        <v>2297</v>
      </c>
      <c r="G157" s="14">
        <f t="shared" si="14"/>
        <v>5985.0000000000009</v>
      </c>
      <c r="H157" s="14">
        <f t="shared" si="18"/>
        <v>957.60000000000014</v>
      </c>
      <c r="I157" s="90">
        <f>BAJIO16643561!D158</f>
        <v>6942.6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125258.02999999994</v>
      </c>
      <c r="N157" s="15"/>
    </row>
    <row r="158" spans="1:14" x14ac:dyDescent="0.25">
      <c r="A158" s="12">
        <f>BAJIO16643561!A159</f>
        <v>44924</v>
      </c>
      <c r="B158" s="13"/>
      <c r="C158" s="13" t="str">
        <f>BAJIO16643561!B159</f>
        <v> FILIGONIO MARTINEZ SERRANO  Concepto del Pago: LIQUIDACION DE FACTURA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57014.413793103457</v>
      </c>
      <c r="K158" s="14">
        <f t="shared" si="16"/>
        <v>9122.3062068965537</v>
      </c>
      <c r="L158" s="14">
        <f>BAJIO16643561!C159</f>
        <v>66136.72</v>
      </c>
      <c r="M158" s="90">
        <f t="shared" si="17"/>
        <v>59121.309999999939</v>
      </c>
      <c r="N158" s="15"/>
    </row>
    <row r="159" spans="1:14" x14ac:dyDescent="0.25">
      <c r="A159" s="12">
        <f>BAJIO16643561!A160</f>
        <v>44924</v>
      </c>
      <c r="B159" s="13"/>
      <c r="C159" s="13" t="str">
        <f>BAJIO16643561!B160</f>
        <v>SERV GASOLINEROS DE MEXICO SA  Concepto del Pago: 59114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40226.310344827587</v>
      </c>
      <c r="K159" s="14">
        <f t="shared" si="16"/>
        <v>6436.2096551724144</v>
      </c>
      <c r="L159" s="14">
        <f>BAJIO16643561!C160</f>
        <v>46662.52</v>
      </c>
      <c r="M159" s="90">
        <f t="shared" si="17"/>
        <v>12458.789999999943</v>
      </c>
      <c r="N159" s="15"/>
    </row>
    <row r="160" spans="1:14" x14ac:dyDescent="0.25">
      <c r="A160" s="12">
        <f>BAJIO16643561!A161</f>
        <v>44925</v>
      </c>
      <c r="B160" s="13"/>
      <c r="C160" s="13" t="str">
        <f>BAJIO16643561!B161</f>
        <v>Compra - Disposicion por POS en GASOL SCALA 3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1250.0689655172414</v>
      </c>
      <c r="K160" s="14">
        <f t="shared" si="16"/>
        <v>200.01103448275862</v>
      </c>
      <c r="L160" s="14">
        <f>BAJIO16643561!C161</f>
        <v>1450.08</v>
      </c>
      <c r="M160" s="90">
        <f t="shared" si="17"/>
        <v>11008.709999999943</v>
      </c>
      <c r="N160" s="15"/>
    </row>
    <row r="161" spans="1:14" x14ac:dyDescent="0.25">
      <c r="A161" s="12">
        <f>BAJIO16643561!A162</f>
        <v>44925</v>
      </c>
      <c r="B161" s="13"/>
      <c r="C161" s="13" t="str">
        <f>BAJIO16643561!B162</f>
        <v>Compra - Disposicion por POS en GASOL SERV LLERA 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1724.1379310344828</v>
      </c>
      <c r="K161" s="14">
        <f t="shared" si="16"/>
        <v>275.86206896551727</v>
      </c>
      <c r="L161" s="14">
        <f>BAJIO16643561!C162</f>
        <v>2000</v>
      </c>
      <c r="M161" s="90">
        <f t="shared" si="17"/>
        <v>9008.7099999999427</v>
      </c>
      <c r="N161" s="15"/>
    </row>
    <row r="162" spans="1:14" x14ac:dyDescent="0.25">
      <c r="A162" s="12">
        <f>BAJIO16643561!A163</f>
        <v>44925</v>
      </c>
      <c r="B162" s="13"/>
      <c r="C162" s="13" t="str">
        <f>BAJIO16643561!B163</f>
        <v>Compra - Disposicion por POS en CASA HECTOR PALACIOS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900.33620689655186</v>
      </c>
      <c r="K162" s="14">
        <f t="shared" si="16"/>
        <v>144.0537931034483</v>
      </c>
      <c r="L162" s="14">
        <f>BAJIO16643561!C163</f>
        <v>1044.3900000000001</v>
      </c>
      <c r="M162" s="90">
        <f t="shared" si="17"/>
        <v>7964.3199999999424</v>
      </c>
      <c r="N162" s="15"/>
    </row>
    <row r="163" spans="1:14" x14ac:dyDescent="0.25">
      <c r="A163" s="12">
        <f>BAJIO16643561!A164</f>
        <v>44925</v>
      </c>
      <c r="B163" s="13"/>
      <c r="C163" s="13" t="str">
        <f>BAJIO16643561!B164</f>
        <v> SOSA MONTERO IGNACIO Concepto del Pago: LIQUIDACION DE FACTURA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2500</v>
      </c>
      <c r="K163" s="14">
        <f t="shared" si="16"/>
        <v>400</v>
      </c>
      <c r="L163" s="14">
        <f>BAJIO16643561!C164</f>
        <v>2900</v>
      </c>
      <c r="M163" s="90">
        <f t="shared" si="17"/>
        <v>5064.3199999999424</v>
      </c>
      <c r="N163" s="15"/>
    </row>
    <row r="164" spans="1:14" x14ac:dyDescent="0.25">
      <c r="A164" s="12">
        <f>BAJIO16643561!A165</f>
        <v>44925</v>
      </c>
      <c r="B164" s="13"/>
      <c r="C164" s="13" t="str">
        <f>BAJIO16643561!B165</f>
        <v>LOURDES ANABEL CORTES GUEVARA  Concepto del Pago: PRESTAMO INVERMEX 2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25862.068965517243</v>
      </c>
      <c r="H164" s="14">
        <f t="shared" si="18"/>
        <v>4137.9310344827591</v>
      </c>
      <c r="I164" s="90">
        <f>BAJIO16643561!D165</f>
        <v>30000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35064.319999999942</v>
      </c>
      <c r="N164" s="15"/>
    </row>
    <row r="165" spans="1:14" x14ac:dyDescent="0.25">
      <c r="A165" s="12">
        <f>BAJIO16643561!A166</f>
        <v>44925</v>
      </c>
      <c r="B165" s="13"/>
      <c r="C165" s="13" t="str">
        <f>BAJIO16643561!B166</f>
        <v>RED AMBIENTAL CIPRES S.A. DE C.V.  Concepto del Pago: CONSTRUCTORA INVERMEX SA DE CV Q02</v>
      </c>
      <c r="D165" s="85"/>
      <c r="E165" s="80" t="str">
        <f>BAJIO16643561!I166</f>
        <v>F4708</v>
      </c>
      <c r="F165" s="149">
        <f>BAJIO16643561!H166</f>
        <v>2317</v>
      </c>
      <c r="G165" s="14">
        <f t="shared" ref="G165:G178" si="19">I165/1.16</f>
        <v>3000</v>
      </c>
      <c r="H165" s="14">
        <f t="shared" si="18"/>
        <v>480</v>
      </c>
      <c r="I165" s="90">
        <f>BAJIO16643561!D166</f>
        <v>3480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38544.319999999942</v>
      </c>
      <c r="N165" s="15"/>
    </row>
    <row r="166" spans="1:14" x14ac:dyDescent="0.25">
      <c r="A166" s="12">
        <f>BAJIO16643561!A167</f>
        <v>44925</v>
      </c>
      <c r="B166" s="13"/>
      <c r="C166" s="13" t="str">
        <f>BAJIO16643561!B167</f>
        <v> CONSTRUCTORA INVERMEX SA CV  Concepto del Pago: TRASPASO A INVERMEX BANCOMER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18103.448275862069</v>
      </c>
      <c r="K166" s="14">
        <f t="shared" si="16"/>
        <v>2896.5517241379312</v>
      </c>
      <c r="L166" s="14">
        <f>BAJIO16643561!C167</f>
        <v>21000</v>
      </c>
      <c r="M166" s="90">
        <f t="shared" si="17"/>
        <v>17544.319999999942</v>
      </c>
      <c r="N166" s="15"/>
    </row>
    <row r="167" spans="1:14" ht="60" x14ac:dyDescent="0.25">
      <c r="A167" s="12">
        <f>BAJIO16643561!A168</f>
        <v>44925</v>
      </c>
      <c r="B167" s="13"/>
      <c r="C167" s="13" t="str">
        <f>BAJIO16643561!B168</f>
        <v>BRIDGESTONE NEUMATICOS DE MONTERREY Concepto del Pago: BRIDGESTONE NEUMATICOS DE MONTERREY SA D</v>
      </c>
      <c r="D167" s="85"/>
      <c r="E167" s="80" t="str">
        <f>BAJIO16643561!I168</f>
        <v>F5082-F5083-F5084-F5085-F5086-F5087-F5088-F5190</v>
      </c>
      <c r="F167" s="149" t="str">
        <f>BAJIO16643561!H168</f>
        <v>COMPL SAT</v>
      </c>
      <c r="G167" s="14">
        <f t="shared" si="19"/>
        <v>753050</v>
      </c>
      <c r="H167" s="14">
        <f t="shared" si="18"/>
        <v>120488</v>
      </c>
      <c r="I167" s="90">
        <f>BAJIO16643561!D168</f>
        <v>873538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891082.32</v>
      </c>
      <c r="N167" s="15"/>
    </row>
    <row r="168" spans="1:14" x14ac:dyDescent="0.25">
      <c r="A168" s="12">
        <f>BAJIO16643561!A169</f>
        <v>44925</v>
      </c>
      <c r="B168" s="13"/>
      <c r="C168" s="13" t="str">
        <f>BAJIO16643561!B169</f>
        <v>IDEALEASE ORIENTE  Concepto del Pago: IMT026766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23144.931034482761</v>
      </c>
      <c r="K168" s="14">
        <f t="shared" si="16"/>
        <v>3703.1889655172417</v>
      </c>
      <c r="L168" s="14">
        <f>BAJIO16643561!C169</f>
        <v>26848.12</v>
      </c>
      <c r="M168" s="90">
        <f t="shared" si="17"/>
        <v>864234.2</v>
      </c>
      <c r="N168" s="15"/>
    </row>
    <row r="169" spans="1:14" x14ac:dyDescent="0.25">
      <c r="A169" s="12">
        <f>BAJIO16643561!A170</f>
        <v>44925</v>
      </c>
      <c r="B169" s="13"/>
      <c r="C169" s="13" t="str">
        <f>BAJIO16643561!B170</f>
        <v>SERVICIOS AMBIENTALES INTERNACIONALES S  Concepto del Pago: rest fact</v>
      </c>
      <c r="D169" s="85"/>
      <c r="E169" s="80" t="str">
        <f>BAJIO16643561!I170</f>
        <v>F4804</v>
      </c>
      <c r="F169" s="149">
        <f>BAJIO16643561!H170</f>
        <v>2300</v>
      </c>
      <c r="G169" s="14">
        <f t="shared" si="19"/>
        <v>21317.241379310348</v>
      </c>
      <c r="H169" s="14">
        <f t="shared" si="18"/>
        <v>3410.7586206896558</v>
      </c>
      <c r="I169" s="90">
        <f>BAJIO16643561!D170</f>
        <v>24728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888962.2</v>
      </c>
      <c r="N169" s="15"/>
    </row>
    <row r="170" spans="1:14" x14ac:dyDescent="0.25">
      <c r="A170" s="12">
        <f>BAJIO16643561!A171</f>
        <v>44925</v>
      </c>
      <c r="B170" s="13"/>
      <c r="C170" s="13" t="str">
        <f>BAJIO16643561!B171</f>
        <v>RECOLECCIONES ECOLOGICAS IND  Concepto del Pago: ABONO A FACTURA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17241.37931034483</v>
      </c>
      <c r="K170" s="14">
        <f t="shared" si="16"/>
        <v>2758.620689655173</v>
      </c>
      <c r="L170" s="14">
        <f>BAJIO16643561!C171</f>
        <v>20000</v>
      </c>
      <c r="M170" s="90">
        <f t="shared" si="17"/>
        <v>868962.2</v>
      </c>
      <c r="N170" s="15"/>
    </row>
    <row r="171" spans="1:14" x14ac:dyDescent="0.25">
      <c r="A171" s="12">
        <f>BAJIO16643561!A172</f>
        <v>44925</v>
      </c>
      <c r="B171" s="13"/>
      <c r="C171" s="13" t="str">
        <f>BAJIO16643561!B172</f>
        <v>LOURDES ANABEL CORTES GUEVARA  Concepto del Pago: DEVOLUCION DE PRESTAMO A INVERMEX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103448.27586206897</v>
      </c>
      <c r="K171" s="14">
        <f t="shared" si="16"/>
        <v>16551.724137931036</v>
      </c>
      <c r="L171" s="14">
        <f>BAJIO16643561!C172</f>
        <v>120000</v>
      </c>
      <c r="M171" s="90">
        <f t="shared" si="17"/>
        <v>748962.2</v>
      </c>
      <c r="N171" s="15"/>
    </row>
    <row r="172" spans="1:14" x14ac:dyDescent="0.25">
      <c r="A172" s="12">
        <f>BAJIO16643561!A173</f>
        <v>44925</v>
      </c>
      <c r="B172" s="13"/>
      <c r="C172" s="13" t="str">
        <f>BAJIO16643561!B173</f>
        <v>LOURDES ANABEL CORTES GUEVARA  Concepto del Pago: DEVOLUCION DE PRESTAMO A INVERMEX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25862.068965517243</v>
      </c>
      <c r="K172" s="14">
        <f t="shared" si="16"/>
        <v>4137.9310344827591</v>
      </c>
      <c r="L172" s="14">
        <f>BAJIO16643561!C173</f>
        <v>30000</v>
      </c>
      <c r="M172" s="90">
        <f t="shared" si="17"/>
        <v>718962.2</v>
      </c>
      <c r="N172" s="15"/>
    </row>
    <row r="173" spans="1:14" x14ac:dyDescent="0.25">
      <c r="A173" s="12">
        <f>BAJIO16643561!A174</f>
        <v>44925</v>
      </c>
      <c r="B173" s="13"/>
      <c r="C173" s="13" t="str">
        <f>BAJIO16643561!B174</f>
        <v> LOURDES ANABEL CORTES GUEVARA Concepto del Pago: DEVOLUCION DE PRESTAMO A INVERMEX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172413.79310344829</v>
      </c>
      <c r="K173" s="14">
        <f t="shared" si="16"/>
        <v>27586.206896551728</v>
      </c>
      <c r="L173" s="14">
        <f>BAJIO16643561!C174</f>
        <v>200000</v>
      </c>
      <c r="M173" s="90">
        <f t="shared" si="17"/>
        <v>518962.19999999995</v>
      </c>
      <c r="N173" s="15"/>
    </row>
    <row r="174" spans="1:14" x14ac:dyDescent="0.25">
      <c r="A174" s="12">
        <f>BAJIO16643561!A175</f>
        <v>44925</v>
      </c>
      <c r="B174" s="13"/>
      <c r="C174" s="13" t="str">
        <f>BAJIO16643561!B175</f>
        <v>SERVICIOS DE AGUA Y DRENAJE DE  Concepto del Pago: NIS 6059770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248856.89655172414</v>
      </c>
      <c r="K174" s="14">
        <f t="shared" si="16"/>
        <v>39817.103448275862</v>
      </c>
      <c r="L174" s="14">
        <f>BAJIO16643561!C175</f>
        <v>288674</v>
      </c>
      <c r="M174" s="90">
        <f t="shared" si="17"/>
        <v>230288.19999999995</v>
      </c>
      <c r="N174" s="15"/>
    </row>
    <row r="175" spans="1:14" x14ac:dyDescent="0.25">
      <c r="A175" s="12">
        <f>BAJIO16643561!A176</f>
        <v>44925</v>
      </c>
      <c r="B175" s="13"/>
      <c r="C175" s="13" t="str">
        <f>BAJIO16643561!B176</f>
        <v>SERVICIOS DE AGUA Y DRENAJE DE Concepto del Pago: NIS 606192101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7981.0344827586214</v>
      </c>
      <c r="K175" s="14">
        <f t="shared" si="16"/>
        <v>1276.9655172413795</v>
      </c>
      <c r="L175" s="14">
        <f>BAJIO16643561!C176</f>
        <v>9258</v>
      </c>
      <c r="M175" s="90">
        <f t="shared" si="17"/>
        <v>221030.19999999995</v>
      </c>
      <c r="N175" s="15"/>
    </row>
    <row r="176" spans="1:14" x14ac:dyDescent="0.25">
      <c r="A176" s="12">
        <f>BAJIO16643561!A177</f>
        <v>44925</v>
      </c>
      <c r="B176" s="13"/>
      <c r="C176" s="13" t="str">
        <f>BAJIO16643561!B177</f>
        <v> JEIMYS SA DE CV Concepto del Pago: LIQUIDACION DE FACTURA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168103.44827586209</v>
      </c>
      <c r="K176" s="14">
        <f t="shared" si="16"/>
        <v>26896.551724137935</v>
      </c>
      <c r="L176" s="14">
        <f>BAJIO16643561!C177</f>
        <v>195000</v>
      </c>
      <c r="M176" s="90">
        <f t="shared" si="17"/>
        <v>26030.199999999953</v>
      </c>
      <c r="N176" s="15"/>
    </row>
    <row r="177" spans="1:14" x14ac:dyDescent="0.25">
      <c r="A177" s="12">
        <f>BAJIO16643561!A178</f>
        <v>44925</v>
      </c>
      <c r="B177" s="13"/>
      <c r="C177" s="13" t="str">
        <f>BAJIO16643561!B178</f>
        <v>GM FINANCIAL DE MEXICO SA DE CV  Retiro por domiciliacion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15406.250000000002</v>
      </c>
      <c r="K177" s="14">
        <f t="shared" si="16"/>
        <v>2465.0000000000005</v>
      </c>
      <c r="L177" s="14">
        <f>BAJIO16643561!C178</f>
        <v>17871.25</v>
      </c>
      <c r="M177" s="90">
        <f t="shared" si="17"/>
        <v>8158.9499999999534</v>
      </c>
      <c r="N177" s="15"/>
    </row>
    <row r="178" spans="1:14" x14ac:dyDescent="0.25">
      <c r="A178" s="12">
        <f>BAJIO16643561!A179</f>
        <v>44925</v>
      </c>
      <c r="B178" s="13"/>
      <c r="C178" s="13" t="str">
        <f>BAJIO16643561!B179</f>
        <v>Compra - Disposicion por POS en FERCHEGAS EL VIEJON 2 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1724.1379310344828</v>
      </c>
      <c r="K178" s="14">
        <f t="shared" si="16"/>
        <v>275.86206896551727</v>
      </c>
      <c r="L178" s="14">
        <f>BAJIO16643561!C179</f>
        <v>2000</v>
      </c>
      <c r="M178" s="90">
        <f t="shared" si="17"/>
        <v>6158.9499999999534</v>
      </c>
      <c r="N178" s="15"/>
    </row>
    <row r="179" spans="1:14" x14ac:dyDescent="0.25">
      <c r="A179" s="12">
        <f>BAJIO16643561!A180</f>
        <v>44925</v>
      </c>
      <c r="B179" s="13"/>
      <c r="C179" s="13" t="str">
        <f>BAJIO16643561!B180</f>
        <v>CONSTRUCTORA INVERMEX SA CV Concepto del Pago: TRASPASO A CUENTA BANCOMER INVERMEX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1551.7241379310346</v>
      </c>
      <c r="K179" s="14">
        <f t="shared" si="16"/>
        <v>248.27586206896555</v>
      </c>
      <c r="L179" s="14">
        <f>BAJIO16643561!C180</f>
        <v>1800</v>
      </c>
      <c r="M179" s="90">
        <f t="shared" si="17"/>
        <v>4358.9499999999534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4358.9499999999534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4358.9499999999534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4358.9499999999534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4358.9499999999534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4358.9499999999534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4358.9499999999534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4358.9499999999534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4358.9499999999534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4358.9499999999534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4358.9499999999534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4358.9499999999534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4358.9499999999534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4358.9499999999534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4358.9499999999534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4358.9499999999534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4358.9499999999534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4358.9499999999534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4358.9499999999534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4358.9499999999534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4358.9499999999534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4358.9499999999534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4358.9499999999534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4358.9499999999534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4358.9499999999534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4358.9499999999534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4358.9499999999534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4358.9499999999534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4358.9499999999534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4358.9499999999534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4358.9499999999534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4358.9499999999534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4358.9499999999534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4358.9499999999534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4358.9499999999534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4358.9499999999534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4358.9499999999534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11" activePane="bottomLeft" state="frozenSplit"/>
      <selection pane="bottomLeft" activeCell="C34" sqref="C34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59" t="s">
        <v>33</v>
      </c>
      <c r="B1" s="260"/>
      <c r="C1" s="260"/>
      <c r="D1" s="260"/>
      <c r="E1" s="260"/>
      <c r="F1" s="260"/>
      <c r="G1" s="260"/>
      <c r="H1" s="260"/>
      <c r="I1" s="260"/>
    </row>
    <row r="2" spans="1:11" s="8" customFormat="1" x14ac:dyDescent="0.25">
      <c r="A2" s="259" t="s">
        <v>12</v>
      </c>
      <c r="B2" s="260"/>
      <c r="C2" s="260"/>
      <c r="D2" s="260"/>
      <c r="E2" s="260"/>
      <c r="F2" s="260"/>
      <c r="G2" s="260"/>
      <c r="H2" s="260"/>
      <c r="I2" s="260"/>
      <c r="K2" s="8">
        <v>5419.17</v>
      </c>
    </row>
    <row r="3" spans="1:11" s="8" customFormat="1" x14ac:dyDescent="0.25">
      <c r="A3" s="261" t="s">
        <v>50</v>
      </c>
      <c r="B3" s="262"/>
      <c r="C3" s="262"/>
      <c r="D3" s="262"/>
      <c r="E3" s="262"/>
      <c r="F3" s="262"/>
      <c r="G3" s="262"/>
      <c r="H3" s="262"/>
      <c r="I3" s="262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1" ht="15.75" x14ac:dyDescent="0.25">
      <c r="A5" s="57" t="s">
        <v>32</v>
      </c>
      <c r="B5" s="58" t="s">
        <v>15</v>
      </c>
      <c r="C5" s="177" t="s">
        <v>30</v>
      </c>
      <c r="D5" s="213" t="s">
        <v>30</v>
      </c>
      <c r="E5" s="166">
        <v>5637.47</v>
      </c>
      <c r="F5" s="167"/>
      <c r="G5" s="168"/>
      <c r="H5" s="169"/>
      <c r="I5" s="169"/>
      <c r="J5" s="169"/>
    </row>
    <row r="6" spans="1:11" ht="15.75" x14ac:dyDescent="0.25">
      <c r="A6" s="211">
        <v>44897</v>
      </c>
      <c r="B6" s="212" t="s">
        <v>291</v>
      </c>
      <c r="C6" s="166">
        <v>2900</v>
      </c>
      <c r="D6" s="214">
        <v>0</v>
      </c>
      <c r="E6" s="188">
        <f>E5-C6+D6</f>
        <v>2737.4700000000003</v>
      </c>
      <c r="F6" s="215"/>
      <c r="G6" s="216"/>
      <c r="H6" s="217"/>
      <c r="I6" s="218"/>
      <c r="J6" s="216"/>
    </row>
    <row r="7" spans="1:11" ht="15.75" x14ac:dyDescent="0.25">
      <c r="A7" s="211">
        <v>44897</v>
      </c>
      <c r="B7" s="212" t="s">
        <v>292</v>
      </c>
      <c r="C7" s="166">
        <v>440.8</v>
      </c>
      <c r="D7" s="214">
        <v>0</v>
      </c>
      <c r="E7" s="188">
        <f>E6-C7+D7</f>
        <v>2296.67</v>
      </c>
      <c r="F7" s="219"/>
      <c r="G7" s="216"/>
      <c r="H7" s="217"/>
      <c r="I7" s="218"/>
      <c r="J7" s="216"/>
    </row>
    <row r="8" spans="1:11" ht="15.75" x14ac:dyDescent="0.25">
      <c r="A8" s="211">
        <v>44902</v>
      </c>
      <c r="B8" s="212" t="s">
        <v>114</v>
      </c>
      <c r="C8" s="166">
        <v>0</v>
      </c>
      <c r="D8" s="247">
        <v>55895.53</v>
      </c>
      <c r="E8" s="188">
        <f>E7-C8+D8</f>
        <v>58192.2</v>
      </c>
      <c r="F8" s="215">
        <v>134</v>
      </c>
      <c r="G8" s="216">
        <v>44902</v>
      </c>
      <c r="H8" s="217">
        <v>2273</v>
      </c>
      <c r="I8" s="217" t="s">
        <v>136</v>
      </c>
      <c r="J8" s="216" t="s">
        <v>47</v>
      </c>
    </row>
    <row r="9" spans="1:11" ht="15.75" x14ac:dyDescent="0.25">
      <c r="A9" s="211">
        <v>44904</v>
      </c>
      <c r="B9" s="212" t="s">
        <v>293</v>
      </c>
      <c r="C9" s="166">
        <v>1610.66</v>
      </c>
      <c r="D9" s="214">
        <v>0</v>
      </c>
      <c r="E9" s="188">
        <f>E8-C9+D9</f>
        <v>56581.539999999994</v>
      </c>
      <c r="F9" s="219"/>
      <c r="G9" s="216"/>
      <c r="H9" s="217"/>
      <c r="I9" s="217"/>
      <c r="J9" s="216"/>
    </row>
    <row r="10" spans="1:11" ht="15.75" x14ac:dyDescent="0.25">
      <c r="A10" s="211">
        <v>44904</v>
      </c>
      <c r="B10" s="212" t="s">
        <v>294</v>
      </c>
      <c r="C10" s="166">
        <v>10699.84</v>
      </c>
      <c r="D10" s="214">
        <v>0</v>
      </c>
      <c r="E10" s="188">
        <f t="shared" ref="E10:E52" si="0">E9-C10+D10</f>
        <v>45881.7</v>
      </c>
      <c r="F10" s="219"/>
      <c r="G10" s="216"/>
      <c r="H10" s="217"/>
      <c r="I10" s="217"/>
      <c r="J10" s="216"/>
    </row>
    <row r="11" spans="1:11" ht="15.75" x14ac:dyDescent="0.25">
      <c r="A11" s="211">
        <v>44904</v>
      </c>
      <c r="B11" s="212" t="s">
        <v>295</v>
      </c>
      <c r="C11" s="166">
        <v>24175.91</v>
      </c>
      <c r="D11" s="214">
        <v>0</v>
      </c>
      <c r="E11" s="188">
        <f t="shared" si="0"/>
        <v>21705.789999999997</v>
      </c>
      <c r="F11" s="219"/>
      <c r="G11" s="216"/>
      <c r="H11" s="217"/>
      <c r="I11" s="218"/>
      <c r="J11" s="216"/>
    </row>
    <row r="12" spans="1:11" ht="15.75" x14ac:dyDescent="0.25">
      <c r="A12" s="211">
        <v>44904</v>
      </c>
      <c r="B12" s="212" t="s">
        <v>296</v>
      </c>
      <c r="C12" s="166">
        <v>2833.24</v>
      </c>
      <c r="D12" s="214">
        <v>0</v>
      </c>
      <c r="E12" s="188">
        <f t="shared" si="0"/>
        <v>18872.549999999996</v>
      </c>
      <c r="F12" s="219"/>
      <c r="G12" s="216"/>
      <c r="H12" s="217"/>
      <c r="I12" s="217"/>
      <c r="J12" s="216"/>
    </row>
    <row r="13" spans="1:11" ht="15.75" x14ac:dyDescent="0.25">
      <c r="A13" s="211">
        <v>44904</v>
      </c>
      <c r="B13" s="212" t="s">
        <v>297</v>
      </c>
      <c r="C13" s="166">
        <v>5463.98</v>
      </c>
      <c r="D13" s="214">
        <v>0</v>
      </c>
      <c r="E13" s="188">
        <f t="shared" si="0"/>
        <v>13408.569999999996</v>
      </c>
      <c r="F13" s="219"/>
      <c r="G13" s="216"/>
      <c r="H13" s="217"/>
      <c r="I13" s="217"/>
      <c r="J13" s="216"/>
    </row>
    <row r="14" spans="1:11" ht="15.75" x14ac:dyDescent="0.25">
      <c r="A14" s="211">
        <v>44907</v>
      </c>
      <c r="B14" s="212" t="s">
        <v>298</v>
      </c>
      <c r="C14" s="166">
        <v>1067.2</v>
      </c>
      <c r="D14" s="214">
        <v>0</v>
      </c>
      <c r="E14" s="188">
        <f t="shared" si="0"/>
        <v>12341.369999999995</v>
      </c>
      <c r="F14" s="215"/>
      <c r="G14" s="216"/>
      <c r="H14" s="217"/>
      <c r="I14" s="218"/>
      <c r="J14" s="216"/>
    </row>
    <row r="15" spans="1:11" ht="15.75" x14ac:dyDescent="0.25">
      <c r="A15" s="211">
        <v>44908</v>
      </c>
      <c r="B15" s="212" t="s">
        <v>299</v>
      </c>
      <c r="C15" s="166">
        <v>2850</v>
      </c>
      <c r="D15" s="214">
        <v>0</v>
      </c>
      <c r="E15" s="188">
        <f t="shared" si="0"/>
        <v>9491.3699999999953</v>
      </c>
      <c r="F15" s="219"/>
      <c r="G15" s="216"/>
      <c r="H15" s="217"/>
      <c r="I15" s="218"/>
      <c r="J15" s="216"/>
    </row>
    <row r="16" spans="1:11" ht="15.75" x14ac:dyDescent="0.25">
      <c r="A16" s="211">
        <v>44910</v>
      </c>
      <c r="B16" s="212" t="s">
        <v>43</v>
      </c>
      <c r="C16" s="166">
        <v>3000</v>
      </c>
      <c r="D16" s="214">
        <v>0</v>
      </c>
      <c r="E16" s="188">
        <f t="shared" si="0"/>
        <v>6491.3699999999953</v>
      </c>
      <c r="F16" s="219"/>
      <c r="G16" s="216"/>
      <c r="H16" s="217"/>
      <c r="I16" s="217"/>
      <c r="J16" s="216"/>
    </row>
    <row r="17" spans="1:10" ht="15.75" x14ac:dyDescent="0.25">
      <c r="A17" s="211">
        <v>44911</v>
      </c>
      <c r="B17" s="212" t="s">
        <v>300</v>
      </c>
      <c r="C17" s="166">
        <v>2900</v>
      </c>
      <c r="D17" s="214">
        <v>0</v>
      </c>
      <c r="E17" s="188">
        <f t="shared" si="0"/>
        <v>3591.3699999999953</v>
      </c>
      <c r="F17" s="219"/>
      <c r="G17" s="216"/>
      <c r="H17" s="217"/>
      <c r="I17" s="217"/>
      <c r="J17" s="216"/>
    </row>
    <row r="18" spans="1:10" ht="15.75" x14ac:dyDescent="0.25">
      <c r="A18" s="211">
        <v>44911</v>
      </c>
      <c r="B18" s="212" t="s">
        <v>301</v>
      </c>
      <c r="C18" s="166">
        <v>407.25</v>
      </c>
      <c r="D18" s="214">
        <v>0</v>
      </c>
      <c r="E18" s="188">
        <f t="shared" si="0"/>
        <v>3184.1199999999953</v>
      </c>
      <c r="F18" s="219"/>
      <c r="G18" s="216"/>
      <c r="H18" s="217"/>
      <c r="I18" s="217"/>
      <c r="J18" s="216"/>
    </row>
    <row r="19" spans="1:10" ht="15.75" x14ac:dyDescent="0.25">
      <c r="A19" s="211">
        <v>44917</v>
      </c>
      <c r="B19" s="212" t="s">
        <v>302</v>
      </c>
      <c r="C19" s="166">
        <v>1160</v>
      </c>
      <c r="D19" s="214">
        <v>0</v>
      </c>
      <c r="E19" s="188">
        <f t="shared" si="0"/>
        <v>2024.1199999999953</v>
      </c>
      <c r="F19" s="219"/>
      <c r="G19" s="216"/>
      <c r="H19" s="217"/>
      <c r="I19" s="218"/>
      <c r="J19" s="216"/>
    </row>
    <row r="20" spans="1:10" ht="15.75" x14ac:dyDescent="0.25">
      <c r="A20" s="211">
        <v>44924</v>
      </c>
      <c r="B20" s="212" t="s">
        <v>303</v>
      </c>
      <c r="C20" s="166">
        <v>0</v>
      </c>
      <c r="D20" s="247">
        <v>36395.050000000003</v>
      </c>
      <c r="E20" s="188">
        <f t="shared" si="0"/>
        <v>38419.17</v>
      </c>
      <c r="F20" s="219">
        <v>248</v>
      </c>
      <c r="G20" s="216">
        <v>44924</v>
      </c>
      <c r="H20" s="217">
        <v>2318</v>
      </c>
      <c r="I20" s="217" t="s">
        <v>304</v>
      </c>
      <c r="J20" s="216" t="s">
        <v>47</v>
      </c>
    </row>
    <row r="21" spans="1:10" ht="30" x14ac:dyDescent="0.25">
      <c r="A21" s="211">
        <v>44924</v>
      </c>
      <c r="B21" s="212" t="s">
        <v>82</v>
      </c>
      <c r="C21" s="166">
        <v>33000</v>
      </c>
      <c r="D21" s="214">
        <v>0</v>
      </c>
      <c r="E21" s="188">
        <f t="shared" si="0"/>
        <v>5419.1699999999983</v>
      </c>
      <c r="F21" s="219"/>
      <c r="G21" s="216"/>
      <c r="H21" s="217"/>
      <c r="I21" s="218"/>
      <c r="J21" s="216"/>
    </row>
    <row r="22" spans="1:10" ht="15.75" x14ac:dyDescent="0.25">
      <c r="A22" s="211"/>
      <c r="B22" s="212"/>
      <c r="C22" s="166">
        <v>0</v>
      </c>
      <c r="D22" s="214">
        <v>0</v>
      </c>
      <c r="E22" s="188">
        <f t="shared" si="0"/>
        <v>5419.1699999999983</v>
      </c>
      <c r="F22" s="219"/>
      <c r="G22" s="216"/>
      <c r="H22" s="217"/>
      <c r="I22" s="218"/>
      <c r="J22" s="216"/>
    </row>
    <row r="23" spans="1:10" ht="15.75" x14ac:dyDescent="0.25">
      <c r="A23" s="211"/>
      <c r="B23" s="212"/>
      <c r="C23" s="166">
        <v>0</v>
      </c>
      <c r="D23" s="214">
        <v>0</v>
      </c>
      <c r="E23" s="188">
        <f t="shared" si="0"/>
        <v>5419.1699999999983</v>
      </c>
      <c r="F23" s="215"/>
      <c r="G23" s="216"/>
      <c r="H23" s="217"/>
      <c r="I23" s="217"/>
      <c r="J23" s="216"/>
    </row>
    <row r="24" spans="1:10" ht="15.75" x14ac:dyDescent="0.25">
      <c r="A24" s="211"/>
      <c r="B24" s="212"/>
      <c r="C24" s="166">
        <v>0</v>
      </c>
      <c r="D24" s="214">
        <v>0</v>
      </c>
      <c r="E24" s="188">
        <f t="shared" si="0"/>
        <v>5419.1699999999983</v>
      </c>
      <c r="F24" s="219"/>
      <c r="G24" s="216"/>
      <c r="H24" s="217"/>
      <c r="I24" s="217"/>
      <c r="J24" s="216"/>
    </row>
    <row r="25" spans="1:10" ht="15.75" x14ac:dyDescent="0.25">
      <c r="A25" s="211"/>
      <c r="B25" s="212"/>
      <c r="C25" s="166">
        <v>0</v>
      </c>
      <c r="D25" s="214">
        <v>0</v>
      </c>
      <c r="E25" s="188">
        <f t="shared" si="0"/>
        <v>5419.1699999999983</v>
      </c>
      <c r="F25" s="215"/>
      <c r="G25" s="216"/>
      <c r="H25" s="217"/>
      <c r="I25" s="217"/>
      <c r="J25" s="216"/>
    </row>
    <row r="26" spans="1:10" ht="15.75" x14ac:dyDescent="0.25">
      <c r="A26" s="211"/>
      <c r="B26" s="212"/>
      <c r="C26" s="166">
        <v>0</v>
      </c>
      <c r="D26" s="214">
        <v>0</v>
      </c>
      <c r="E26" s="188">
        <f t="shared" si="0"/>
        <v>5419.1699999999983</v>
      </c>
      <c r="F26" s="219"/>
      <c r="G26" s="216"/>
      <c r="H26" s="217"/>
      <c r="I26" s="218"/>
      <c r="J26" s="216"/>
    </row>
    <row r="27" spans="1:10" ht="15.75" x14ac:dyDescent="0.25">
      <c r="A27" s="211"/>
      <c r="B27" s="212"/>
      <c r="C27" s="166">
        <v>0</v>
      </c>
      <c r="D27" s="214">
        <v>0</v>
      </c>
      <c r="E27" s="188">
        <f t="shared" si="0"/>
        <v>5419.1699999999983</v>
      </c>
      <c r="F27" s="219"/>
      <c r="G27" s="216"/>
      <c r="H27" s="217"/>
      <c r="I27" s="218"/>
      <c r="J27" s="216"/>
    </row>
    <row r="28" spans="1:10" ht="15.75" x14ac:dyDescent="0.25">
      <c r="A28" s="211"/>
      <c r="B28" s="212"/>
      <c r="C28" s="166">
        <v>0</v>
      </c>
      <c r="D28" s="214">
        <v>0</v>
      </c>
      <c r="E28" s="188">
        <f t="shared" si="0"/>
        <v>5419.1699999999983</v>
      </c>
      <c r="F28" s="219"/>
      <c r="G28" s="216"/>
      <c r="H28" s="217"/>
      <c r="I28" s="217"/>
      <c r="J28" s="216"/>
    </row>
    <row r="29" spans="1:10" ht="15.75" x14ac:dyDescent="0.25">
      <c r="A29" s="211"/>
      <c r="B29" s="212"/>
      <c r="C29" s="166">
        <v>0</v>
      </c>
      <c r="D29" s="214">
        <v>0</v>
      </c>
      <c r="E29" s="188">
        <f t="shared" si="0"/>
        <v>5419.1699999999983</v>
      </c>
      <c r="F29" s="219"/>
      <c r="G29" s="216"/>
      <c r="H29" s="217"/>
      <c r="I29" s="217"/>
      <c r="J29" s="216"/>
    </row>
    <row r="30" spans="1:10" ht="15.75" x14ac:dyDescent="0.25">
      <c r="A30" s="164"/>
      <c r="B30" s="165"/>
      <c r="C30" s="166">
        <v>0</v>
      </c>
      <c r="D30" s="214">
        <v>0</v>
      </c>
      <c r="E30" s="188">
        <f t="shared" si="0"/>
        <v>5419.1699999999983</v>
      </c>
      <c r="F30" s="167"/>
      <c r="G30" s="168"/>
      <c r="H30" s="169"/>
      <c r="I30" s="169"/>
      <c r="J30" s="168"/>
    </row>
    <row r="31" spans="1:10" ht="15.75" x14ac:dyDescent="0.25">
      <c r="A31" s="164"/>
      <c r="B31" s="165"/>
      <c r="C31" s="166">
        <v>0</v>
      </c>
      <c r="D31" s="214">
        <v>0</v>
      </c>
      <c r="E31" s="188">
        <f t="shared" si="0"/>
        <v>5419.1699999999983</v>
      </c>
      <c r="F31" s="167"/>
      <c r="G31" s="168"/>
      <c r="H31" s="169"/>
      <c r="I31" s="169"/>
      <c r="J31" s="168"/>
    </row>
    <row r="32" spans="1:10" ht="15.75" x14ac:dyDescent="0.25">
      <c r="A32" s="164"/>
      <c r="B32" s="197"/>
      <c r="C32" s="166">
        <v>0</v>
      </c>
      <c r="D32" s="214">
        <v>0</v>
      </c>
      <c r="E32" s="188">
        <f t="shared" si="0"/>
        <v>5419.1699999999983</v>
      </c>
      <c r="F32" s="167"/>
      <c r="G32" s="168"/>
      <c r="H32" s="169"/>
      <c r="I32" s="169"/>
      <c r="J32" s="168"/>
    </row>
    <row r="33" spans="1:10" ht="15.75" x14ac:dyDescent="0.25">
      <c r="A33" s="164"/>
      <c r="B33" s="165"/>
      <c r="C33" s="166">
        <v>0</v>
      </c>
      <c r="D33" s="214">
        <v>0</v>
      </c>
      <c r="E33" s="188">
        <f t="shared" si="0"/>
        <v>5419.1699999999983</v>
      </c>
      <c r="F33" s="167"/>
      <c r="G33" s="168"/>
      <c r="H33" s="169"/>
      <c r="I33" s="169"/>
      <c r="J33" s="168"/>
    </row>
    <row r="34" spans="1:10" ht="15.75" x14ac:dyDescent="0.25">
      <c r="A34" s="164"/>
      <c r="B34" s="165"/>
      <c r="C34" s="166">
        <v>0</v>
      </c>
      <c r="D34" s="214">
        <v>0</v>
      </c>
      <c r="E34" s="188">
        <f t="shared" si="0"/>
        <v>5419.1699999999983</v>
      </c>
      <c r="F34" s="167"/>
      <c r="G34" s="168"/>
      <c r="H34" s="169"/>
      <c r="I34" s="170"/>
      <c r="J34" s="168"/>
    </row>
    <row r="35" spans="1:10" ht="15.75" x14ac:dyDescent="0.25">
      <c r="A35" s="164"/>
      <c r="B35" s="165"/>
      <c r="C35" s="166">
        <v>0</v>
      </c>
      <c r="D35" s="166">
        <v>0</v>
      </c>
      <c r="E35" s="188">
        <f t="shared" si="0"/>
        <v>5419.1699999999983</v>
      </c>
      <c r="F35" s="193"/>
      <c r="G35" s="168"/>
      <c r="H35" s="169"/>
      <c r="I35" s="169"/>
      <c r="J35" s="168"/>
    </row>
    <row r="36" spans="1:10" ht="15.75" x14ac:dyDescent="0.25">
      <c r="A36" s="164"/>
      <c r="B36" s="165"/>
      <c r="C36" s="166">
        <v>0</v>
      </c>
      <c r="D36" s="166">
        <v>0</v>
      </c>
      <c r="E36" s="188">
        <f t="shared" si="0"/>
        <v>5419.1699999999983</v>
      </c>
      <c r="F36" s="167"/>
      <c r="G36" s="168"/>
      <c r="H36" s="169"/>
      <c r="I36" s="169"/>
      <c r="J36" s="168"/>
    </row>
    <row r="37" spans="1:10" ht="15.75" x14ac:dyDescent="0.25">
      <c r="A37" s="164"/>
      <c r="B37" s="165"/>
      <c r="C37" s="166">
        <v>0</v>
      </c>
      <c r="D37" s="166">
        <v>0</v>
      </c>
      <c r="E37" s="188">
        <f t="shared" si="0"/>
        <v>5419.1699999999983</v>
      </c>
      <c r="F37" s="193"/>
      <c r="G37" s="168"/>
      <c r="H37" s="169"/>
      <c r="I37" s="170"/>
      <c r="J37" s="168"/>
    </row>
    <row r="38" spans="1:10" ht="15.75" x14ac:dyDescent="0.25">
      <c r="A38" s="164"/>
      <c r="B38" s="165"/>
      <c r="C38" s="166">
        <v>0</v>
      </c>
      <c r="D38" s="166">
        <v>0</v>
      </c>
      <c r="E38" s="188">
        <f t="shared" si="0"/>
        <v>5419.1699999999983</v>
      </c>
      <c r="F38" s="167"/>
      <c r="G38" s="168"/>
      <c r="H38" s="169"/>
      <c r="I38" s="170"/>
      <c r="J38" s="168"/>
    </row>
    <row r="39" spans="1:10" ht="15.75" x14ac:dyDescent="0.25">
      <c r="A39" s="164"/>
      <c r="B39" s="165"/>
      <c r="C39" s="166">
        <v>0</v>
      </c>
      <c r="D39" s="166">
        <v>0</v>
      </c>
      <c r="E39" s="188">
        <f t="shared" si="0"/>
        <v>5419.1699999999983</v>
      </c>
      <c r="F39" s="167"/>
      <c r="G39" s="168"/>
      <c r="H39" s="169"/>
      <c r="I39" s="169"/>
      <c r="J39" s="168"/>
    </row>
    <row r="40" spans="1:10" ht="15.75" x14ac:dyDescent="0.25">
      <c r="A40" s="164"/>
      <c r="B40" s="165"/>
      <c r="C40" s="166">
        <v>0</v>
      </c>
      <c r="D40" s="166">
        <v>0</v>
      </c>
      <c r="E40" s="188">
        <f t="shared" si="0"/>
        <v>5419.1699999999983</v>
      </c>
      <c r="F40" s="167"/>
      <c r="G40" s="168"/>
      <c r="H40" s="169"/>
      <c r="I40" s="169"/>
      <c r="J40" s="168"/>
    </row>
    <row r="41" spans="1:10" ht="15.75" x14ac:dyDescent="0.25">
      <c r="A41" s="164"/>
      <c r="B41" s="165"/>
      <c r="C41" s="166">
        <v>0</v>
      </c>
      <c r="D41" s="166">
        <v>0</v>
      </c>
      <c r="E41" s="188">
        <f t="shared" si="0"/>
        <v>5419.1699999999983</v>
      </c>
      <c r="F41" s="167"/>
      <c r="G41" s="168"/>
      <c r="H41" s="169"/>
      <c r="I41" s="169"/>
      <c r="J41" s="168"/>
    </row>
    <row r="42" spans="1:10" ht="15.75" x14ac:dyDescent="0.25">
      <c r="A42" s="164"/>
      <c r="B42" s="165"/>
      <c r="C42" s="166">
        <v>0</v>
      </c>
      <c r="D42" s="166">
        <v>0</v>
      </c>
      <c r="E42" s="188">
        <f t="shared" si="0"/>
        <v>5419.1699999999983</v>
      </c>
      <c r="F42" s="167"/>
      <c r="G42" s="168"/>
      <c r="H42" s="169"/>
      <c r="I42" s="169"/>
      <c r="J42" s="168"/>
    </row>
    <row r="43" spans="1:10" ht="15.75" x14ac:dyDescent="0.25">
      <c r="A43" s="164"/>
      <c r="B43" s="165"/>
      <c r="C43" s="166">
        <v>0</v>
      </c>
      <c r="D43" s="166">
        <v>0</v>
      </c>
      <c r="E43" s="188">
        <f t="shared" si="0"/>
        <v>5419.1699999999983</v>
      </c>
      <c r="F43" s="167"/>
      <c r="G43" s="168"/>
      <c r="H43" s="169"/>
      <c r="I43" s="169"/>
      <c r="J43" s="168"/>
    </row>
    <row r="44" spans="1:10" ht="15.75" x14ac:dyDescent="0.25">
      <c r="A44" s="164"/>
      <c r="B44" s="165"/>
      <c r="C44" s="166">
        <v>0</v>
      </c>
      <c r="D44" s="166">
        <v>0</v>
      </c>
      <c r="E44" s="188">
        <f t="shared" si="0"/>
        <v>5419.1699999999983</v>
      </c>
      <c r="F44" s="167"/>
      <c r="G44" s="168"/>
      <c r="H44" s="169"/>
      <c r="I44" s="169"/>
      <c r="J44" s="168"/>
    </row>
    <row r="45" spans="1:10" ht="15.75" x14ac:dyDescent="0.25">
      <c r="A45" s="164"/>
      <c r="B45" s="165"/>
      <c r="C45" s="166">
        <v>0</v>
      </c>
      <c r="D45" s="166">
        <v>0</v>
      </c>
      <c r="E45" s="188">
        <f t="shared" si="0"/>
        <v>5419.1699999999983</v>
      </c>
      <c r="F45" s="167"/>
      <c r="G45" s="168"/>
      <c r="H45" s="169"/>
      <c r="I45" s="169"/>
      <c r="J45" s="168"/>
    </row>
    <row r="46" spans="1:10" ht="15.75" x14ac:dyDescent="0.25">
      <c r="A46" s="164"/>
      <c r="B46" s="165"/>
      <c r="C46" s="166">
        <v>0</v>
      </c>
      <c r="D46" s="166">
        <v>0</v>
      </c>
      <c r="E46" s="188">
        <f t="shared" si="0"/>
        <v>5419.1699999999983</v>
      </c>
      <c r="F46" s="167"/>
      <c r="G46" s="168"/>
      <c r="H46" s="169"/>
      <c r="I46" s="170"/>
      <c r="J46" s="168"/>
    </row>
    <row r="47" spans="1:10" ht="15.75" x14ac:dyDescent="0.25">
      <c r="A47" s="164"/>
      <c r="B47" s="165"/>
      <c r="C47" s="166">
        <v>0</v>
      </c>
      <c r="D47" s="166">
        <v>0</v>
      </c>
      <c r="E47" s="188">
        <f t="shared" si="0"/>
        <v>5419.1699999999983</v>
      </c>
      <c r="F47" s="167"/>
      <c r="G47" s="168"/>
      <c r="H47" s="169"/>
      <c r="I47" s="169"/>
      <c r="J47" s="168"/>
    </row>
    <row r="48" spans="1:10" ht="15.75" x14ac:dyDescent="0.25">
      <c r="A48" s="164"/>
      <c r="B48" s="165"/>
      <c r="C48" s="166">
        <v>0</v>
      </c>
      <c r="D48" s="166">
        <v>0</v>
      </c>
      <c r="E48" s="188">
        <f t="shared" si="0"/>
        <v>5419.1699999999983</v>
      </c>
      <c r="F48" s="167"/>
      <c r="G48" s="168"/>
      <c r="H48" s="169"/>
      <c r="I48" s="170"/>
      <c r="J48" s="168"/>
    </row>
    <row r="49" spans="1:10" ht="15.75" x14ac:dyDescent="0.25">
      <c r="A49" s="164"/>
      <c r="B49" s="165"/>
      <c r="C49" s="166">
        <v>0</v>
      </c>
      <c r="D49" s="166">
        <v>0</v>
      </c>
      <c r="E49" s="188">
        <f t="shared" si="0"/>
        <v>5419.1699999999983</v>
      </c>
      <c r="F49" s="167"/>
      <c r="G49" s="168"/>
      <c r="H49" s="169"/>
      <c r="I49" s="169"/>
      <c r="J49" s="168"/>
    </row>
    <row r="50" spans="1:10" ht="15.75" x14ac:dyDescent="0.25">
      <c r="A50" s="164"/>
      <c r="B50" s="165"/>
      <c r="C50" s="166">
        <v>0</v>
      </c>
      <c r="D50" s="166">
        <v>0</v>
      </c>
      <c r="E50" s="188">
        <f t="shared" si="0"/>
        <v>5419.1699999999983</v>
      </c>
      <c r="F50" s="167"/>
      <c r="G50" s="168"/>
      <c r="H50" s="169"/>
      <c r="I50" s="169"/>
      <c r="J50" s="168"/>
    </row>
    <row r="51" spans="1:10" ht="15.75" x14ac:dyDescent="0.25">
      <c r="A51" s="164"/>
      <c r="B51" s="165"/>
      <c r="C51" s="166">
        <v>0</v>
      </c>
      <c r="D51" s="166">
        <v>0</v>
      </c>
      <c r="E51" s="188">
        <f t="shared" si="0"/>
        <v>5419.1699999999983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>
        <v>0</v>
      </c>
      <c r="E52" s="188">
        <f t="shared" si="0"/>
        <v>5419.1699999999983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>
        <v>0</v>
      </c>
      <c r="E53" s="188">
        <f>E52-C53+D53</f>
        <v>5419.1699999999983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>
        <v>0</v>
      </c>
      <c r="E54" s="188">
        <f>E53-C54+D54</f>
        <v>5419.1699999999983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>
        <v>0</v>
      </c>
      <c r="E55" s="188">
        <f t="shared" ref="E55:E86" si="1">E54-C55+D55</f>
        <v>5419.1699999999983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>
        <v>0</v>
      </c>
      <c r="E56" s="188">
        <f t="shared" si="1"/>
        <v>5419.1699999999983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>
        <v>0</v>
      </c>
      <c r="E57" s="188">
        <f t="shared" si="1"/>
        <v>5419.1699999999983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>
        <v>0</v>
      </c>
      <c r="E58" s="188">
        <f t="shared" si="1"/>
        <v>5419.1699999999983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>
        <v>0</v>
      </c>
      <c r="E59" s="188">
        <f t="shared" si="1"/>
        <v>5419.1699999999983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>
        <v>0</v>
      </c>
      <c r="E60" s="188">
        <f t="shared" si="1"/>
        <v>5419.1699999999983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66">
        <v>0</v>
      </c>
      <c r="D61" s="166">
        <v>0</v>
      </c>
      <c r="E61" s="188">
        <f t="shared" si="1"/>
        <v>5419.1699999999983</v>
      </c>
      <c r="F61" s="193"/>
      <c r="G61" s="168"/>
      <c r="H61" s="169"/>
      <c r="I61" s="169"/>
      <c r="J61" s="168"/>
    </row>
    <row r="62" spans="1:10" ht="15.75" x14ac:dyDescent="0.25">
      <c r="A62" s="164"/>
      <c r="B62" s="165"/>
      <c r="C62" s="166">
        <v>0</v>
      </c>
      <c r="D62" s="166">
        <v>0</v>
      </c>
      <c r="E62" s="188">
        <f t="shared" si="1"/>
        <v>5419.1699999999983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88">
        <f t="shared" si="1"/>
        <v>5419.1699999999983</v>
      </c>
      <c r="F63" s="193"/>
      <c r="G63" s="168"/>
      <c r="H63" s="169"/>
      <c r="I63" s="169"/>
      <c r="J63" s="168"/>
    </row>
    <row r="64" spans="1:10" ht="15.75" x14ac:dyDescent="0.25">
      <c r="A64" s="164"/>
      <c r="B64" s="165"/>
      <c r="C64" s="166">
        <v>0</v>
      </c>
      <c r="D64" s="166">
        <v>0</v>
      </c>
      <c r="E64" s="188">
        <f t="shared" si="1"/>
        <v>5419.1699999999983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>
        <v>0</v>
      </c>
      <c r="D65" s="166">
        <v>0</v>
      </c>
      <c r="E65" s="188">
        <f t="shared" si="1"/>
        <v>5419.1699999999983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5419.1699999999983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5419.1699999999983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5419.1699999999983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5419.1699999999983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/>
      <c r="E70" s="188">
        <f t="shared" si="1"/>
        <v>5419.1699999999983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/>
      <c r="E71" s="188">
        <f t="shared" si="1"/>
        <v>5419.1699999999983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/>
      <c r="E72" s="188">
        <f t="shared" si="1"/>
        <v>5419.1699999999983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/>
      <c r="E73" s="188">
        <f t="shared" si="1"/>
        <v>5419.1699999999983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/>
      <c r="E74" s="188">
        <f t="shared" si="1"/>
        <v>5419.1699999999983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/>
      <c r="E75" s="188">
        <f t="shared" si="1"/>
        <v>5419.1699999999983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/>
      <c r="E76" s="188">
        <f t="shared" si="1"/>
        <v>5419.1699999999983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/>
      <c r="E77" s="188">
        <f t="shared" si="1"/>
        <v>5419.1699999999983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/>
      <c r="E78" s="188">
        <f t="shared" si="1"/>
        <v>5419.1699999999983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/>
      <c r="E79" s="188">
        <f t="shared" si="1"/>
        <v>5419.1699999999983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/>
      <c r="E80" s="188">
        <f t="shared" si="1"/>
        <v>5419.1699999999983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5419.1699999999983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5419.1699999999983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5419.1699999999983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5419.1699999999983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5419.1699999999983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5419.1699999999983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63" t="s">
        <v>24</v>
      </c>
      <c r="H1" s="263"/>
      <c r="I1" s="263"/>
      <c r="J1" s="263"/>
      <c r="K1" s="264" t="s">
        <v>23</v>
      </c>
      <c r="L1" s="264"/>
      <c r="M1" s="264"/>
      <c r="N1" s="264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5637.47</v>
      </c>
      <c r="P3" s="37"/>
      <c r="Q3" s="38"/>
    </row>
    <row r="4" spans="1:17" x14ac:dyDescent="0.25">
      <c r="A4" s="39">
        <f>BAJIO14350722!A6</f>
        <v>44897</v>
      </c>
      <c r="C4" s="41" t="str">
        <f>BAJIO14350722!B6</f>
        <v>SOSA MONTERO IGNACIO  Concepto del Pago: LIQUIDACION DE FACTURA</v>
      </c>
      <c r="E4" s="154">
        <f>BAJIO14350722!I6</f>
        <v>0</v>
      </c>
      <c r="F4" s="40">
        <f>BAJIO14350722!H6</f>
        <v>0</v>
      </c>
      <c r="G4" s="42">
        <f t="shared" ref="G4:G46" si="0">J4/1.16</f>
        <v>0</v>
      </c>
      <c r="I4" s="42">
        <f t="shared" ref="I4:I46" si="1">G4*0.16</f>
        <v>0</v>
      </c>
      <c r="J4" s="153">
        <f>BAJIO14350722!D6</f>
        <v>0</v>
      </c>
      <c r="K4" s="42">
        <f t="shared" ref="K4:K46" si="2">N4/1.16</f>
        <v>2500</v>
      </c>
      <c r="M4" s="42">
        <f t="shared" ref="M4:M46" si="3">K4*0.16</f>
        <v>400</v>
      </c>
      <c r="N4" s="42">
        <f>BAJIO14350722!C6</f>
        <v>2900</v>
      </c>
      <c r="O4" s="62">
        <f>O3+J4-N4</f>
        <v>2737.4700000000003</v>
      </c>
    </row>
    <row r="5" spans="1:17" x14ac:dyDescent="0.25">
      <c r="A5" s="39">
        <f>BAJIO14350722!A7</f>
        <v>44897</v>
      </c>
      <c r="C5" s="41" t="str">
        <f>BAJIO14350722!B7</f>
        <v>GALVAN DOMINGO  Concepto del Pago: LIQUIDACION DE FACTURA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380.00000000000006</v>
      </c>
      <c r="M5" s="42">
        <f t="shared" si="3"/>
        <v>60.800000000000011</v>
      </c>
      <c r="N5" s="42">
        <f>BAJIO14350722!C7</f>
        <v>440.8</v>
      </c>
      <c r="O5" s="62">
        <f t="shared" ref="O5:O24" si="4">O4+J5-N5</f>
        <v>2296.67</v>
      </c>
    </row>
    <row r="6" spans="1:17" ht="25.5" x14ac:dyDescent="0.25">
      <c r="A6" s="39">
        <f>BAJIO14350722!A9</f>
        <v>44904</v>
      </c>
      <c r="C6" s="41" t="str">
        <f>BAJIO14350722!B9</f>
        <v>TORRES ZUIGA ALMA DELIA  Concepto del Pago: F1627</v>
      </c>
      <c r="E6" s="154" t="str">
        <f>BAJIO14350722!I8</f>
        <v>F4939</v>
      </c>
      <c r="F6" s="40">
        <f>BAJIO14350722!H8</f>
        <v>2273</v>
      </c>
      <c r="G6" s="42">
        <f t="shared" si="0"/>
        <v>48185.801724137935</v>
      </c>
      <c r="I6" s="42">
        <f t="shared" si="1"/>
        <v>7709.7282758620695</v>
      </c>
      <c r="J6" s="153">
        <f>BAJIO14350722!D8</f>
        <v>55895.53</v>
      </c>
      <c r="K6" s="42">
        <f t="shared" si="2"/>
        <v>1388.5000000000002</v>
      </c>
      <c r="M6" s="42">
        <f t="shared" si="3"/>
        <v>222.16000000000005</v>
      </c>
      <c r="N6" s="42">
        <f>BAJIO14350722!C9</f>
        <v>1610.66</v>
      </c>
      <c r="O6" s="62">
        <f t="shared" si="4"/>
        <v>56581.539999999994</v>
      </c>
    </row>
    <row r="7" spans="1:17" ht="25.5" x14ac:dyDescent="0.25">
      <c r="A7" s="39">
        <f>BAJIO14350722!A10</f>
        <v>44904</v>
      </c>
      <c r="C7" s="41" t="str">
        <f>BAJIO14350722!B10</f>
        <v>KASE SOLUCIONES INTEGRALES  Concepto del Pago: F2345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9224</v>
      </c>
      <c r="M7" s="42">
        <f t="shared" si="3"/>
        <v>1475.84</v>
      </c>
      <c r="N7" s="42">
        <f>BAJIO14350722!C10</f>
        <v>10699.84</v>
      </c>
      <c r="O7" s="62">
        <f t="shared" si="4"/>
        <v>45881.7</v>
      </c>
    </row>
    <row r="8" spans="1:17" x14ac:dyDescent="0.25">
      <c r="A8" s="39">
        <f>BAJIO14350722!A11</f>
        <v>44904</v>
      </c>
      <c r="C8" s="41" t="str">
        <f>BAJIO14350722!B11</f>
        <v>SERV AMBIENTALES INTERNAC  Concepto del Pago: F12373 F 12374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20841.301724137931</v>
      </c>
      <c r="M8" s="42">
        <f t="shared" si="3"/>
        <v>3334.6082758620691</v>
      </c>
      <c r="N8" s="42">
        <f>BAJIO14350722!C11</f>
        <v>24175.91</v>
      </c>
      <c r="O8" s="62">
        <f t="shared" si="4"/>
        <v>21705.789999999997</v>
      </c>
    </row>
    <row r="9" spans="1:17" ht="25.5" x14ac:dyDescent="0.25">
      <c r="A9" s="39">
        <f>BAJIO14350722!A12</f>
        <v>44904</v>
      </c>
      <c r="C9" s="41" t="str">
        <f>BAJIO14350722!B12</f>
        <v>JG FERRETERA SA DE   Concepto del Pago: F 42141 F 42215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2442.4482758620688</v>
      </c>
      <c r="M9" s="42">
        <f t="shared" si="3"/>
        <v>390.791724137931</v>
      </c>
      <c r="N9" s="42">
        <f>BAJIO14350722!C12</f>
        <v>2833.24</v>
      </c>
      <c r="O9" s="62">
        <f t="shared" si="4"/>
        <v>18872.549999999996</v>
      </c>
    </row>
    <row r="10" spans="1:17" x14ac:dyDescent="0.25">
      <c r="A10" s="39">
        <f>BAJIO14350722!A13</f>
        <v>44904</v>
      </c>
      <c r="C10" s="41" t="str">
        <f>BAJIO14350722!B13</f>
        <v>CONSTRUCTORA INVERMEX SA DE CV  Pago de Servicios Tel.Celular-TELCEL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4710.3275862068967</v>
      </c>
      <c r="M10" s="42">
        <f t="shared" si="3"/>
        <v>753.65241379310351</v>
      </c>
      <c r="N10" s="42">
        <f>BAJIO14350722!C13</f>
        <v>5463.98</v>
      </c>
      <c r="O10" s="62">
        <f t="shared" si="4"/>
        <v>13408.569999999996</v>
      </c>
    </row>
    <row r="11" spans="1:17" x14ac:dyDescent="0.25">
      <c r="A11" s="39">
        <f>BAJIO14350722!A14</f>
        <v>44907</v>
      </c>
      <c r="C11" s="41" t="str">
        <f>BAJIO14350722!B14</f>
        <v>INNOVAMED S DE RL DE CV  Concepto del Pago: EXAMANES MEDICOS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920.00000000000011</v>
      </c>
      <c r="M11" s="42">
        <f t="shared" si="3"/>
        <v>147.20000000000002</v>
      </c>
      <c r="N11" s="42">
        <f>BAJIO14350722!C14</f>
        <v>1067.2</v>
      </c>
      <c r="O11" s="62">
        <f t="shared" si="4"/>
        <v>12341.369999999995</v>
      </c>
    </row>
    <row r="12" spans="1:17" x14ac:dyDescent="0.25">
      <c r="A12" s="39">
        <f>BAJIO14350722!A15</f>
        <v>44908</v>
      </c>
      <c r="C12" s="41" t="str">
        <f>BAJIO14350722!B15</f>
        <v>CONTAINER CARE ICAVE SA CV  Concepto del Pago: LIQUIDACION DE FACTURA</v>
      </c>
      <c r="E12" s="154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3">
        <f>BAJIO14350722!D14</f>
        <v>0</v>
      </c>
      <c r="K12" s="42">
        <f t="shared" si="2"/>
        <v>2456.8965517241381</v>
      </c>
      <c r="M12" s="42">
        <f t="shared" si="3"/>
        <v>393.10344827586209</v>
      </c>
      <c r="N12" s="42">
        <f>BAJIO14350722!C15</f>
        <v>2850</v>
      </c>
      <c r="O12" s="62">
        <f t="shared" si="4"/>
        <v>9491.3699999999953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44910</v>
      </c>
      <c r="C14" s="41" t="str">
        <f>BAJIO14350722!B16</f>
        <v>GASOLINERA LAS PALMAS SA DE CV  Concepto del Pago: LIQUIDACION DE FACTURA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2586.2068965517242</v>
      </c>
      <c r="M14" s="42">
        <f t="shared" si="3"/>
        <v>413.79310344827587</v>
      </c>
      <c r="N14" s="42">
        <f>BAJIO14350722!C16</f>
        <v>3000</v>
      </c>
      <c r="O14" s="62" t="e">
        <f t="shared" si="4"/>
        <v>#REF!</v>
      </c>
    </row>
    <row r="15" spans="1:17" ht="25.5" x14ac:dyDescent="0.25">
      <c r="A15" s="39">
        <f>BAJIO14350722!A17</f>
        <v>44911</v>
      </c>
      <c r="C15" s="41" t="str">
        <f>BAJIO14350722!B17</f>
        <v>SOSA MONTERO IGNACIO  Concepto del Pago: LIQUIDACION DE FACTURA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2500</v>
      </c>
      <c r="M15" s="42">
        <f t="shared" si="3"/>
        <v>400</v>
      </c>
      <c r="N15" s="42">
        <f>BAJIO14350722!C17</f>
        <v>2900</v>
      </c>
      <c r="O15" s="62" t="e">
        <f t="shared" si="4"/>
        <v>#REF!</v>
      </c>
    </row>
    <row r="16" spans="1:17" x14ac:dyDescent="0.25">
      <c r="A16" s="39">
        <f>BAJIO14350722!A18</f>
        <v>44911</v>
      </c>
      <c r="C16" s="41" t="str">
        <f>BAJIO14350722!B18</f>
        <v>JG FERRETERA SA DE CV  Concepto del Pago: F42299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351.07758620689657</v>
      </c>
      <c r="M16" s="42">
        <f t="shared" si="3"/>
        <v>56.172413793103452</v>
      </c>
      <c r="N16" s="42">
        <f>BAJIO14350722!C18</f>
        <v>407.25</v>
      </c>
      <c r="O16" s="62" t="e">
        <f t="shared" si="4"/>
        <v>#REF!</v>
      </c>
    </row>
    <row r="17" spans="1:15" x14ac:dyDescent="0.25">
      <c r="A17" s="39">
        <f>BAJIO14350722!A19</f>
        <v>44917</v>
      </c>
      <c r="C17" s="41" t="str">
        <f>BAJIO14350722!B19</f>
        <v>MATA RODRIGUEZ RUBEN  Concepto del Pago: LIQUIDACION DE FACTURA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1000.0000000000001</v>
      </c>
      <c r="M17" s="42">
        <f t="shared" si="3"/>
        <v>160.00000000000003</v>
      </c>
      <c r="N17" s="42">
        <f>BAJIO14350722!C19</f>
        <v>1160</v>
      </c>
      <c r="O17" s="62" t="e">
        <f t="shared" si="4"/>
        <v>#REF!</v>
      </c>
    </row>
    <row r="18" spans="1:15" ht="25.5" x14ac:dyDescent="0.25">
      <c r="A18" s="39">
        <f>BAJIO14350722!A20</f>
        <v>44924</v>
      </c>
      <c r="C18" s="41" t="str">
        <f>BAJIO14350722!B20</f>
        <v> CARGILL DE MEXICO SA DE CV  Concepto del Pago: CARGILL DE MEXICO, S.A. DE C.V</v>
      </c>
      <c r="E18" s="154" t="str">
        <f>BAJIO14350722!I20</f>
        <v>F5138</v>
      </c>
      <c r="F18" s="40">
        <f>BAJIO14350722!H20</f>
        <v>2318</v>
      </c>
      <c r="G18" s="42">
        <f t="shared" si="0"/>
        <v>31375.043103448279</v>
      </c>
      <c r="I18" s="42">
        <f t="shared" si="1"/>
        <v>5020.0068965517248</v>
      </c>
      <c r="J18" s="153">
        <f>BAJIO14350722!D20</f>
        <v>36395.050000000003</v>
      </c>
      <c r="K18" s="42">
        <f t="shared" si="2"/>
        <v>0</v>
      </c>
      <c r="M18" s="42">
        <f t="shared" si="3"/>
        <v>0</v>
      </c>
      <c r="N18" s="42">
        <f>BAJIO14350722!C20</f>
        <v>0</v>
      </c>
      <c r="O18" s="62" t="e">
        <f t="shared" si="4"/>
        <v>#REF!</v>
      </c>
    </row>
    <row r="19" spans="1:15" x14ac:dyDescent="0.25">
      <c r="A19" s="39">
        <f>BAJIO14350722!A21</f>
        <v>44924</v>
      </c>
      <c r="C19" s="41" t="str">
        <f>BAJIO14350722!B21</f>
        <v>CONSTRUCTURE PLANOS Y DESARROL  Concepto del Pago: LIQUIDACION DE FACTURA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28448.275862068967</v>
      </c>
      <c r="M19" s="42">
        <f t="shared" si="3"/>
        <v>4551.7241379310353</v>
      </c>
      <c r="N19" s="42">
        <f>BAJIO14350722!C21</f>
        <v>33000</v>
      </c>
      <c r="O19" s="62" t="e">
        <f t="shared" si="4"/>
        <v>#REF!</v>
      </c>
    </row>
    <row r="20" spans="1:15" ht="25.5" x14ac:dyDescent="0.25">
      <c r="A20" s="39">
        <f>BAJIO14350722!A22</f>
        <v>0</v>
      </c>
      <c r="C20" s="41">
        <f>BAJIO14350722!B22</f>
        <v>0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0</v>
      </c>
      <c r="M20" s="42">
        <f t="shared" si="3"/>
        <v>0</v>
      </c>
      <c r="N20" s="42">
        <f>BAJIO14350722!C22</f>
        <v>0</v>
      </c>
      <c r="O20" s="62" t="e">
        <f t="shared" si="4"/>
        <v>#REF!</v>
      </c>
    </row>
    <row r="21" spans="1:15" ht="25.5" x14ac:dyDescent="0.25">
      <c r="A21" s="39">
        <f>BAJIO14350722!A23</f>
        <v>0</v>
      </c>
      <c r="C21" s="41">
        <f>BAJIO14350722!B23</f>
        <v>0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0</v>
      </c>
      <c r="C22" s="41">
        <f>BAJIO14350722!B24</f>
        <v>0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0</v>
      </c>
      <c r="M22" s="42">
        <f t="shared" si="3"/>
        <v>0</v>
      </c>
      <c r="N22" s="42">
        <f>BAJIO14350722!C24</f>
        <v>0</v>
      </c>
      <c r="O22" s="62" t="e">
        <f t="shared" si="4"/>
        <v>#REF!</v>
      </c>
    </row>
    <row r="23" spans="1:15" x14ac:dyDescent="0.25">
      <c r="A23" s="39">
        <f>BAJIO14350722!A25</f>
        <v>0</v>
      </c>
      <c r="C23" s="41">
        <f>BAJIO14350722!B25</f>
        <v>0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ht="25.5" x14ac:dyDescent="0.25">
      <c r="A24" s="39">
        <f>BAJIO14350722!A26</f>
        <v>0</v>
      </c>
      <c r="C24" s="41">
        <f>BAJIO14350722!B26</f>
        <v>0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ht="25.5" x14ac:dyDescent="0.25">
      <c r="A25" s="39">
        <f>BAJIO14350722!A27</f>
        <v>0</v>
      </c>
      <c r="C25" s="41">
        <f>BAJIO14350722!B27</f>
        <v>0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x14ac:dyDescent="0.25">
      <c r="A26" s="39">
        <f>BAJIO14350722!A28</f>
        <v>0</v>
      </c>
      <c r="C26" s="41">
        <f>BAJIO14350722!B28</f>
        <v>0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0</v>
      </c>
      <c r="M26" s="42">
        <f t="shared" si="3"/>
        <v>0</v>
      </c>
      <c r="N26" s="42">
        <f>BAJIO14350722!C28</f>
        <v>0</v>
      </c>
      <c r="O26" s="62" t="e">
        <f t="shared" si="5"/>
        <v>#REF!</v>
      </c>
    </row>
    <row r="27" spans="1:15" ht="25.5" x14ac:dyDescent="0.25">
      <c r="A27" s="39">
        <f>BAJIO14350722!A29</f>
        <v>0</v>
      </c>
      <c r="C27" s="41">
        <f>BAJIO14350722!B29</f>
        <v>0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0</v>
      </c>
      <c r="M27" s="42">
        <f t="shared" si="3"/>
        <v>0</v>
      </c>
      <c r="N27" s="42">
        <f>BAJIO14350722!C29</f>
        <v>0</v>
      </c>
      <c r="O27" s="62" t="e">
        <f t="shared" si="5"/>
        <v>#REF!</v>
      </c>
    </row>
    <row r="28" spans="1:15" x14ac:dyDescent="0.25">
      <c r="A28" s="39">
        <f>BAJIO14350722!A30</f>
        <v>0</v>
      </c>
      <c r="C28" s="41">
        <f>BAJIO14350722!B30</f>
        <v>0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0</v>
      </c>
      <c r="C29" s="41">
        <f>BAJIO14350722!B31</f>
        <v>0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x14ac:dyDescent="0.25">
      <c r="A30" s="39">
        <f>BAJIO14350722!A32</f>
        <v>0</v>
      </c>
      <c r="C30" s="41">
        <f>BAJIO14350722!B32</f>
        <v>0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x14ac:dyDescent="0.25">
      <c r="A31" s="39">
        <f>BAJIO14350722!A33</f>
        <v>0</v>
      </c>
      <c r="C31" s="41">
        <f>BAJIO14350722!B33</f>
        <v>0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0</v>
      </c>
      <c r="M31" s="42">
        <f t="shared" si="3"/>
        <v>0</v>
      </c>
      <c r="N31" s="42">
        <f>BAJIO14350722!C33</f>
        <v>0</v>
      </c>
      <c r="O31" s="62" t="e">
        <f t="shared" si="5"/>
        <v>#REF!</v>
      </c>
    </row>
    <row r="32" spans="1:15" x14ac:dyDescent="0.25">
      <c r="A32" s="39">
        <f>BAJIO14350722!A34</f>
        <v>0</v>
      </c>
      <c r="C32" s="41">
        <f>BAJIO14350722!B34</f>
        <v>0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0</v>
      </c>
      <c r="C33" s="41">
        <f>BAJIO14350722!B35</f>
        <v>0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0</v>
      </c>
      <c r="C34" s="41">
        <f>BAJIO14350722!B36</f>
        <v>0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0</v>
      </c>
      <c r="M34" s="42">
        <f t="shared" si="3"/>
        <v>0</v>
      </c>
      <c r="N34" s="42">
        <f>BAJIO14350722!C36</f>
        <v>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53"/>
  <sheetViews>
    <sheetView showGridLines="0" zoomScale="120" zoomScaleNormal="120" workbookViewId="0">
      <pane ySplit="3" topLeftCell="A4" activePane="bottomLeft" state="frozenSplit"/>
      <selection pane="bottomLeft" activeCell="G19" sqref="G19"/>
    </sheetView>
  </sheetViews>
  <sheetFormatPr baseColWidth="10" defaultColWidth="10.7109375" defaultRowHeight="12.75" x14ac:dyDescent="0.2"/>
  <cols>
    <col min="1" max="1" width="13" style="125" bestFit="1" customWidth="1"/>
    <col min="2" max="2" width="30.28515625" style="126" customWidth="1"/>
    <col min="3" max="3" width="10" style="125" bestFit="1" customWidth="1"/>
    <col min="4" max="4" width="9.85546875" style="125" customWidth="1"/>
    <col min="5" max="5" width="9.5703125" style="125" customWidth="1"/>
    <col min="6" max="6" width="18.4257812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65" t="s">
        <v>11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186"/>
    </row>
    <row r="2" spans="1:15" s="119" customFormat="1" ht="15.75" customHeight="1" thickBot="1" x14ac:dyDescent="0.25">
      <c r="A2" s="266" t="s">
        <v>50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128"/>
      <c r="O2" s="119">
        <v>4959.7700000000004</v>
      </c>
    </row>
    <row r="3" spans="1:15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2861.89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ht="51" x14ac:dyDescent="0.2">
      <c r="A5" s="130">
        <v>44900</v>
      </c>
      <c r="B5" s="132" t="s">
        <v>48</v>
      </c>
      <c r="C5" s="133">
        <v>0</v>
      </c>
      <c r="D5" s="206">
        <v>9280</v>
      </c>
      <c r="E5" s="182">
        <f>D5-C5+E4</f>
        <v>12141.89</v>
      </c>
      <c r="F5" s="189">
        <v>1708580</v>
      </c>
      <c r="G5" s="183"/>
      <c r="H5" s="198" t="s">
        <v>115</v>
      </c>
      <c r="I5" s="203" t="s">
        <v>49</v>
      </c>
      <c r="J5" s="200">
        <v>44900</v>
      </c>
      <c r="K5" s="201" t="s">
        <v>192</v>
      </c>
      <c r="L5" s="241" t="s">
        <v>137</v>
      </c>
      <c r="M5" s="242" t="s">
        <v>45</v>
      </c>
    </row>
    <row r="6" spans="1:15" s="123" customFormat="1" ht="25.5" x14ac:dyDescent="0.2">
      <c r="A6" s="130">
        <v>44902</v>
      </c>
      <c r="B6" s="132" t="s">
        <v>48</v>
      </c>
      <c r="C6" s="133">
        <v>0</v>
      </c>
      <c r="D6" s="207">
        <v>8700</v>
      </c>
      <c r="E6" s="182">
        <f>D6-C6+E5</f>
        <v>20841.89</v>
      </c>
      <c r="F6" s="189">
        <v>4653671</v>
      </c>
      <c r="G6" s="184">
        <v>71222</v>
      </c>
      <c r="H6" s="183" t="s">
        <v>116</v>
      </c>
      <c r="I6" s="199" t="s">
        <v>196</v>
      </c>
      <c r="J6" s="200">
        <v>44902</v>
      </c>
      <c r="K6" s="201">
        <v>2274</v>
      </c>
      <c r="L6" s="233" t="s">
        <v>138</v>
      </c>
      <c r="M6" s="234" t="s">
        <v>41</v>
      </c>
    </row>
    <row r="7" spans="1:15" s="123" customFormat="1" ht="25.5" x14ac:dyDescent="0.2">
      <c r="A7" s="130">
        <v>44904</v>
      </c>
      <c r="B7" s="132" t="s">
        <v>117</v>
      </c>
      <c r="C7" s="133">
        <v>0</v>
      </c>
      <c r="D7" s="207">
        <v>20300</v>
      </c>
      <c r="E7" s="182">
        <f t="shared" ref="E7:E27" si="0">D7-C7+E6</f>
        <v>41141.89</v>
      </c>
      <c r="F7" s="189">
        <v>344386826</v>
      </c>
      <c r="G7" s="184"/>
      <c r="H7" s="198" t="s">
        <v>118</v>
      </c>
      <c r="I7" s="201" t="s">
        <v>42</v>
      </c>
      <c r="J7" s="200">
        <v>44904</v>
      </c>
      <c r="K7" s="201">
        <v>2275</v>
      </c>
      <c r="L7" s="241" t="s">
        <v>162</v>
      </c>
      <c r="M7" s="242" t="s">
        <v>45</v>
      </c>
    </row>
    <row r="8" spans="1:15" s="123" customFormat="1" x14ac:dyDescent="0.2">
      <c r="A8" s="130">
        <v>44908</v>
      </c>
      <c r="B8" s="132" t="s">
        <v>305</v>
      </c>
      <c r="C8" s="133">
        <v>0</v>
      </c>
      <c r="D8" s="206">
        <v>6840</v>
      </c>
      <c r="E8" s="182">
        <f>D8-C8+E7</f>
        <v>47981.89</v>
      </c>
      <c r="F8" s="189"/>
      <c r="G8" s="131"/>
      <c r="H8" s="189"/>
      <c r="I8" s="210"/>
      <c r="J8" s="137"/>
      <c r="K8" s="136"/>
      <c r="L8" s="136"/>
      <c r="M8" s="138"/>
    </row>
    <row r="9" spans="1:15" s="123" customFormat="1" ht="25.5" x14ac:dyDescent="0.2">
      <c r="A9" s="130">
        <v>44910</v>
      </c>
      <c r="B9" s="132" t="s">
        <v>306</v>
      </c>
      <c r="C9" s="133">
        <v>1111.28</v>
      </c>
      <c r="D9" s="134">
        <v>0</v>
      </c>
      <c r="E9" s="182">
        <f t="shared" si="0"/>
        <v>46870.61</v>
      </c>
      <c r="F9" s="189" t="s">
        <v>307</v>
      </c>
      <c r="G9" s="184"/>
      <c r="H9" s="183"/>
      <c r="I9" s="203"/>
      <c r="J9" s="200"/>
      <c r="K9" s="201"/>
      <c r="L9" s="201"/>
      <c r="M9" s="204"/>
    </row>
    <row r="10" spans="1:15" s="123" customFormat="1" x14ac:dyDescent="0.2">
      <c r="A10" s="130">
        <v>44911</v>
      </c>
      <c r="B10" s="132" t="s">
        <v>48</v>
      </c>
      <c r="C10" s="133">
        <v>0</v>
      </c>
      <c r="D10" s="206">
        <v>8700</v>
      </c>
      <c r="E10" s="182">
        <f t="shared" si="0"/>
        <v>55570.61</v>
      </c>
      <c r="F10" s="189"/>
      <c r="G10" s="131"/>
      <c r="H10" s="190"/>
      <c r="I10" s="191" t="s">
        <v>197</v>
      </c>
      <c r="J10" s="137">
        <v>44911</v>
      </c>
      <c r="K10" s="136">
        <v>2276</v>
      </c>
      <c r="L10" s="233" t="s">
        <v>139</v>
      </c>
      <c r="M10" s="234" t="s">
        <v>41</v>
      </c>
    </row>
    <row r="11" spans="1:15" s="123" customFormat="1" x14ac:dyDescent="0.2">
      <c r="A11" s="130">
        <v>44915</v>
      </c>
      <c r="B11" s="132" t="s">
        <v>308</v>
      </c>
      <c r="C11" s="133">
        <v>0</v>
      </c>
      <c r="D11" s="206">
        <v>4060</v>
      </c>
      <c r="E11" s="182">
        <f t="shared" si="0"/>
        <v>59630.61</v>
      </c>
      <c r="F11" s="189">
        <v>447288</v>
      </c>
      <c r="G11" s="183"/>
      <c r="H11" s="184"/>
      <c r="I11" s="191" t="s">
        <v>195</v>
      </c>
      <c r="J11" s="137">
        <v>44914</v>
      </c>
      <c r="K11" s="136">
        <v>2277</v>
      </c>
      <c r="L11" s="233" t="s">
        <v>140</v>
      </c>
      <c r="M11" s="234" t="s">
        <v>41</v>
      </c>
    </row>
    <row r="12" spans="1:15" s="123" customFormat="1" ht="25.5" x14ac:dyDescent="0.2">
      <c r="A12" s="130">
        <v>44916</v>
      </c>
      <c r="B12" s="132" t="s">
        <v>313</v>
      </c>
      <c r="C12" s="133">
        <v>50000</v>
      </c>
      <c r="D12" s="134">
        <v>0</v>
      </c>
      <c r="E12" s="182">
        <f t="shared" si="0"/>
        <v>9630.61</v>
      </c>
      <c r="F12" s="189"/>
      <c r="G12" s="131"/>
      <c r="H12" s="184"/>
      <c r="I12" s="191"/>
      <c r="J12" s="137"/>
      <c r="K12" s="136"/>
      <c r="L12" s="136"/>
      <c r="M12" s="138"/>
    </row>
    <row r="13" spans="1:15" s="123" customFormat="1" ht="25.5" x14ac:dyDescent="0.2">
      <c r="A13" s="130">
        <v>44917</v>
      </c>
      <c r="B13" s="132" t="s">
        <v>309</v>
      </c>
      <c r="C13" s="133">
        <v>0</v>
      </c>
      <c r="D13" s="206">
        <v>9280</v>
      </c>
      <c r="E13" s="182">
        <f t="shared" si="0"/>
        <v>18910.61</v>
      </c>
      <c r="F13" s="189">
        <v>772231</v>
      </c>
      <c r="G13" s="131"/>
      <c r="H13" s="184"/>
      <c r="I13" s="203" t="s">
        <v>49</v>
      </c>
      <c r="J13" s="137">
        <v>44917</v>
      </c>
      <c r="K13" s="136" t="s">
        <v>192</v>
      </c>
      <c r="L13" s="241" t="s">
        <v>310</v>
      </c>
      <c r="M13" s="242" t="s">
        <v>45</v>
      </c>
    </row>
    <row r="14" spans="1:15" s="123" customFormat="1" ht="25.5" x14ac:dyDescent="0.2">
      <c r="A14" s="130">
        <v>44917</v>
      </c>
      <c r="B14" s="132" t="s">
        <v>309</v>
      </c>
      <c r="C14" s="133">
        <v>0</v>
      </c>
      <c r="D14" s="206">
        <v>9280</v>
      </c>
      <c r="E14" s="182">
        <f>D14-C14+E13</f>
        <v>28190.61</v>
      </c>
      <c r="F14" s="189">
        <v>839724</v>
      </c>
      <c r="G14" s="131"/>
      <c r="H14" s="184"/>
      <c r="I14" s="203" t="s">
        <v>49</v>
      </c>
      <c r="J14" s="137">
        <v>44917</v>
      </c>
      <c r="K14" s="136" t="s">
        <v>192</v>
      </c>
      <c r="L14" s="241" t="s">
        <v>311</v>
      </c>
      <c r="M14" s="242" t="s">
        <v>45</v>
      </c>
    </row>
    <row r="15" spans="1:15" s="123" customFormat="1" ht="25.5" x14ac:dyDescent="0.2">
      <c r="A15" s="130">
        <v>44918</v>
      </c>
      <c r="B15" s="132" t="s">
        <v>313</v>
      </c>
      <c r="C15" s="133">
        <v>23000</v>
      </c>
      <c r="D15" s="134">
        <v>0</v>
      </c>
      <c r="E15" s="182">
        <f>D15-C15+E14</f>
        <v>5190.6100000000006</v>
      </c>
      <c r="F15" s="189">
        <v>3217804</v>
      </c>
      <c r="G15" s="131"/>
      <c r="H15" s="184"/>
      <c r="I15" s="191"/>
      <c r="J15" s="137"/>
      <c r="K15" s="136"/>
      <c r="L15" s="136"/>
      <c r="M15" s="138"/>
    </row>
    <row r="16" spans="1:15" s="123" customFormat="1" ht="25.5" x14ac:dyDescent="0.2">
      <c r="A16" s="130">
        <v>44925</v>
      </c>
      <c r="B16" s="132" t="s">
        <v>312</v>
      </c>
      <c r="C16" s="133">
        <v>199</v>
      </c>
      <c r="D16" s="134">
        <v>0</v>
      </c>
      <c r="E16" s="182">
        <f>D16-C16+E15</f>
        <v>4991.6100000000006</v>
      </c>
      <c r="F16" s="189"/>
      <c r="G16" s="131"/>
      <c r="H16" s="184"/>
      <c r="I16" s="191"/>
      <c r="J16" s="137"/>
      <c r="K16" s="136"/>
      <c r="L16" s="136"/>
      <c r="M16" s="138"/>
    </row>
    <row r="17" spans="1:13" s="123" customFormat="1" x14ac:dyDescent="0.2">
      <c r="A17" s="130">
        <v>44925</v>
      </c>
      <c r="B17" s="132" t="s">
        <v>314</v>
      </c>
      <c r="C17" s="133">
        <v>31.84</v>
      </c>
      <c r="D17" s="134">
        <v>0</v>
      </c>
      <c r="E17" s="182">
        <f>D17-C17+E16</f>
        <v>4959.7700000000004</v>
      </c>
      <c r="F17" s="189"/>
      <c r="G17" s="131"/>
      <c r="H17" s="184"/>
      <c r="I17" s="191"/>
      <c r="J17" s="137"/>
      <c r="K17" s="136"/>
      <c r="L17" s="136"/>
      <c r="M17" s="138"/>
    </row>
    <row r="18" spans="1:13" s="123" customFormat="1" x14ac:dyDescent="0.2">
      <c r="A18" s="178"/>
      <c r="B18" s="179"/>
      <c r="C18" s="133">
        <v>0</v>
      </c>
      <c r="D18" s="134">
        <v>0</v>
      </c>
      <c r="E18" s="182">
        <f>D18-C18+E17</f>
        <v>4959.7700000000004</v>
      </c>
      <c r="F18" s="189"/>
      <c r="G18" s="131"/>
      <c r="H18" s="184"/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33">
        <v>0</v>
      </c>
      <c r="D19" s="134">
        <v>0</v>
      </c>
      <c r="E19" s="182">
        <f t="shared" si="0"/>
        <v>4959.7700000000004</v>
      </c>
      <c r="F19" s="189"/>
      <c r="G19" s="131"/>
      <c r="H19" s="184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33">
        <v>0</v>
      </c>
      <c r="D20" s="134">
        <v>0</v>
      </c>
      <c r="E20" s="182">
        <f t="shared" si="0"/>
        <v>4959.7700000000004</v>
      </c>
      <c r="F20" s="189"/>
      <c r="G20" s="131"/>
      <c r="H20" s="184"/>
      <c r="I20" s="201"/>
      <c r="J20" s="200"/>
      <c r="K20" s="201"/>
      <c r="L20" s="201"/>
      <c r="M20" s="202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0"/>
        <v>4959.7700000000004</v>
      </c>
      <c r="F21" s="189"/>
      <c r="G21" s="131"/>
      <c r="H21" s="184"/>
      <c r="I21" s="201"/>
      <c r="J21" s="200"/>
      <c r="K21" s="201"/>
      <c r="L21" s="201"/>
      <c r="M21" s="202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0"/>
        <v>4959.7700000000004</v>
      </c>
      <c r="F22" s="189"/>
      <c r="G22" s="131"/>
      <c r="H22" s="184"/>
      <c r="I22" s="203"/>
      <c r="J22" s="200"/>
      <c r="K22" s="201"/>
      <c r="L22" s="201"/>
      <c r="M22" s="202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0"/>
        <v>4959.7700000000004</v>
      </c>
      <c r="F23" s="189"/>
      <c r="G23" s="131"/>
      <c r="H23" s="183"/>
      <c r="I23" s="201"/>
      <c r="J23" s="200"/>
      <c r="K23" s="201"/>
      <c r="L23" s="201"/>
      <c r="M23" s="202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0"/>
        <v>4959.7700000000004</v>
      </c>
      <c r="F24" s="189"/>
      <c r="G24" s="131"/>
      <c r="H24" s="183"/>
      <c r="I24" s="203"/>
      <c r="J24" s="200"/>
      <c r="K24" s="201"/>
      <c r="L24" s="201"/>
      <c r="M24" s="202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0"/>
        <v>4959.7700000000004</v>
      </c>
      <c r="F25" s="189"/>
      <c r="G25" s="131"/>
      <c r="H25" s="184"/>
      <c r="I25" s="203"/>
      <c r="J25" s="200"/>
      <c r="K25" s="201"/>
      <c r="L25" s="201"/>
      <c r="M25" s="202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0"/>
        <v>4959.7700000000004</v>
      </c>
      <c r="F26" s="189"/>
      <c r="G26" s="131"/>
      <c r="H26" s="184"/>
      <c r="I26" s="203"/>
      <c r="J26" s="200"/>
      <c r="K26" s="201"/>
      <c r="L26" s="201"/>
      <c r="M26" s="202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0"/>
        <v>4959.7700000000004</v>
      </c>
      <c r="F27" s="189"/>
      <c r="G27" s="131"/>
      <c r="H27" s="184"/>
      <c r="I27" s="203"/>
      <c r="J27" s="200"/>
      <c r="K27" s="201"/>
      <c r="L27" s="201"/>
      <c r="M27" s="202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ref="E28:E71" si="1">D28-C28+E27</f>
        <v>4959.7700000000004</v>
      </c>
      <c r="F28" s="189"/>
      <c r="G28" s="131"/>
      <c r="H28" s="184"/>
      <c r="I28" s="203"/>
      <c r="J28" s="200"/>
      <c r="K28" s="201"/>
      <c r="L28" s="201"/>
      <c r="M28" s="202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4959.7700000000004</v>
      </c>
      <c r="F29" s="189"/>
      <c r="G29" s="131"/>
      <c r="H29" s="184"/>
      <c r="I29" s="203"/>
      <c r="J29" s="200"/>
      <c r="K29" s="201"/>
      <c r="L29" s="201"/>
      <c r="M29" s="202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4959.7700000000004</v>
      </c>
      <c r="F30" s="189"/>
      <c r="G30" s="131"/>
      <c r="H30" s="184"/>
      <c r="I30" s="203"/>
      <c r="J30" s="200"/>
      <c r="K30" s="201"/>
      <c r="L30" s="201"/>
      <c r="M30" s="202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4959.7700000000004</v>
      </c>
      <c r="F31" s="189"/>
      <c r="G31" s="131"/>
      <c r="H31" s="184"/>
      <c r="I31" s="203"/>
      <c r="J31" s="200"/>
      <c r="K31" s="201"/>
      <c r="L31" s="201"/>
      <c r="M31" s="202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4959.7700000000004</v>
      </c>
      <c r="F32" s="189"/>
      <c r="G32" s="131"/>
      <c r="H32" s="205"/>
      <c r="I32" s="203"/>
      <c r="J32" s="200"/>
      <c r="K32" s="201"/>
      <c r="L32" s="201"/>
      <c r="M32" s="202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4959.7700000000004</v>
      </c>
      <c r="F33" s="189"/>
      <c r="G33" s="131"/>
      <c r="H33" s="184"/>
      <c r="I33" s="203"/>
      <c r="J33" s="200"/>
      <c r="K33" s="201"/>
      <c r="L33" s="201"/>
      <c r="M33" s="202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4959.7700000000004</v>
      </c>
      <c r="F34" s="189"/>
      <c r="G34" s="131"/>
      <c r="H34" s="184"/>
      <c r="I34" s="203"/>
      <c r="J34" s="200"/>
      <c r="K34" s="201"/>
      <c r="L34" s="201"/>
      <c r="M34" s="202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4959.7700000000004</v>
      </c>
      <c r="F35" s="189"/>
      <c r="G35" s="131"/>
      <c r="H35" s="184"/>
      <c r="I35" s="203"/>
      <c r="J35" s="200"/>
      <c r="K35" s="201"/>
      <c r="L35" s="201"/>
      <c r="M35" s="204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4959.7700000000004</v>
      </c>
      <c r="F36" s="189"/>
      <c r="G36" s="131"/>
      <c r="H36" s="184"/>
      <c r="I36" s="203"/>
      <c r="J36" s="200"/>
      <c r="K36" s="201"/>
      <c r="L36" s="201"/>
      <c r="M36" s="202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4959.7700000000004</v>
      </c>
      <c r="F37" s="189"/>
      <c r="G37" s="131"/>
      <c r="H37" s="184"/>
      <c r="I37" s="203"/>
      <c r="J37" s="200"/>
      <c r="K37" s="201"/>
      <c r="L37" s="201"/>
      <c r="M37" s="202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4959.7700000000004</v>
      </c>
      <c r="F38" s="189"/>
      <c r="G38" s="131"/>
      <c r="H38" s="184"/>
      <c r="I38" s="203"/>
      <c r="J38" s="200"/>
      <c r="K38" s="201"/>
      <c r="L38" s="201"/>
      <c r="M38" s="202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4959.7700000000004</v>
      </c>
      <c r="F39" s="189"/>
      <c r="G39" s="131"/>
      <c r="H39" s="184"/>
      <c r="I39" s="201"/>
      <c r="J39" s="200"/>
      <c r="K39" s="201"/>
      <c r="L39" s="201"/>
      <c r="M39" s="202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4959.7700000000004</v>
      </c>
      <c r="F40" s="189"/>
      <c r="G40" s="131"/>
      <c r="H40" s="184"/>
      <c r="I40" s="203"/>
      <c r="J40" s="200"/>
      <c r="K40" s="201"/>
      <c r="L40" s="201"/>
      <c r="M40" s="202"/>
    </row>
    <row r="41" spans="1:13" s="123" customFormat="1" x14ac:dyDescent="0.2">
      <c r="A41" s="130"/>
      <c r="B41" s="132"/>
      <c r="C41" s="180">
        <v>0</v>
      </c>
      <c r="D41" s="206">
        <v>0</v>
      </c>
      <c r="E41" s="182">
        <f>D41-C41+E40</f>
        <v>4959.7700000000004</v>
      </c>
      <c r="F41" s="189"/>
      <c r="G41" s="189"/>
      <c r="H41" s="190"/>
      <c r="I41" s="136"/>
      <c r="J41" s="137"/>
      <c r="K41" s="136"/>
      <c r="L41" s="136"/>
      <c r="M41" s="138"/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4959.7700000000004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/>
      <c r="B43" s="132"/>
      <c r="C43" s="180">
        <v>0</v>
      </c>
      <c r="D43" s="207">
        <v>0</v>
      </c>
      <c r="E43" s="182">
        <f>D43-C43+E42</f>
        <v>4959.7700000000004</v>
      </c>
      <c r="F43" s="189"/>
      <c r="G43" s="189"/>
      <c r="H43" s="198"/>
      <c r="I43" s="210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4959.7700000000004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4959.7700000000004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4959.7700000000004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4959.7700000000004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4959.7700000000004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4959.7700000000004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4959.7700000000004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4959.7700000000004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4959.7700000000004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4959.7700000000004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4959.7700000000004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4959.7700000000004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4959.7700000000004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4959.7700000000004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4959.7700000000004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4959.7700000000004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4959.7700000000004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4959.7700000000004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4959.7700000000004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4959.7700000000004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4959.7700000000004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4959.7700000000004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4959.7700000000004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4959.7700000000004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4959.7700000000004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4959.7700000000004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4959.7700000000004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4959.7700000000004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2">D72-C72+E71</f>
        <v>4959.7700000000004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4959.7700000000004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4959.7700000000004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4959.7700000000004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4959.7700000000004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4959.7700000000004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4959.7700000000004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4959.7700000000004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4959.7700000000004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4959.7700000000004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4959.7700000000004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4959.7700000000004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4959.7700000000004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4959.7700000000004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4959.7700000000004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4959.7700000000004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4959.7700000000004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4959.7700000000004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4959.7700000000004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4959.7700000000004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4959.7700000000004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4959.7700000000004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4959.7700000000004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4959.7700000000004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4959.7700000000004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4959.7700000000004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4959.7700000000004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4959.7700000000004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4959.7700000000004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4959.7700000000004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4959.7700000000004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4959.7700000000004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4959.7700000000004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4959.7700000000004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4959.7700000000004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4959.7700000000004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4959.7700000000004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4959.7700000000004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4959.7700000000004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4959.7700000000004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4959.7700000000004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4959.7700000000004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4959.7700000000004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4959.7700000000004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4959.7700000000004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4959.7700000000004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4959.7700000000004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4959.7700000000004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4959.7700000000004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4959.7700000000004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4959.7700000000004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4959.7700000000004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4959.7700000000004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4959.7700000000004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4959.7700000000004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4959.7700000000004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4959.7700000000004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4959.7700000000004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4959.7700000000004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4959.7700000000004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4959.7700000000004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4959.7700000000004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4959.7700000000004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2"/>
        <v>4959.7700000000004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3">D136-C136+E135</f>
        <v>4959.7700000000004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4959.7700000000004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4959.7700000000004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4959.7700000000004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4959.7700000000004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4959.7700000000004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4959.7700000000004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4959.7700000000004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4959.7700000000004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4959.7700000000004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4959.7700000000004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4959.7700000000004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4959.7700000000004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4959.7700000000004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4959.7700000000004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4959.7700000000004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4959.7700000000004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4959.7700000000004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4959.7700000000004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4959.7700000000004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4959.7700000000004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4959.7700000000004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4959.7700000000004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4959.7700000000004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4959.7700000000004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4959.7700000000004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4959.7700000000004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4959.7700000000004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4959.7700000000004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4959.7700000000004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4959.7700000000004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4959.7700000000004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4959.7700000000004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4959.7700000000004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4959.7700000000004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4959.7700000000004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4959.7700000000004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4959.7700000000004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4959.7700000000004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4959.7700000000004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4959.7700000000004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4959.7700000000004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4959.7700000000004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4959.7700000000004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4959.7700000000004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4959.7700000000004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4959.7700000000004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4959.7700000000004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4959.7700000000004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4959.7700000000004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4959.7700000000004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4959.7700000000004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4959.7700000000004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4959.7700000000004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4959.7700000000004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4959.7700000000004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4959.7700000000004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4959.7700000000004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4959.7700000000004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4959.7700000000004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4959.7700000000004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4959.7700000000004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4959.7700000000004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3"/>
        <v>4959.7700000000004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4">D200-C200+E199</f>
        <v>4959.7700000000004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4959.7700000000004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4959.7700000000004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4959.7700000000004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4959.7700000000004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4959.7700000000004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4959.7700000000004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4959.7700000000004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4959.7700000000004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4959.7700000000004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4959.7700000000004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4959.7700000000004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4959.7700000000004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4959.7700000000004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4959.7700000000004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4959.7700000000004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4959.7700000000004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4959.7700000000004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4959.7700000000004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4959.7700000000004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4959.7700000000004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4959.7700000000004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4959.7700000000004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4959.7700000000004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4959.7700000000004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4959.7700000000004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4959.7700000000004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4959.7700000000004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4959.7700000000004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4959.7700000000004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4959.7700000000004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4959.7700000000004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4959.7700000000004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4959.7700000000004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4959.7700000000004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4959.7700000000004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4959.7700000000004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4959.7700000000004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4959.7700000000004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4959.7700000000004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4959.7700000000004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4959.7700000000004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O1008"/>
  <sheetViews>
    <sheetView topLeftCell="A37" workbookViewId="0">
      <selection activeCell="A60" sqref="A6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52" t="s">
        <v>40</v>
      </c>
      <c r="B1" s="252"/>
      <c r="C1" s="252"/>
      <c r="D1" s="252"/>
      <c r="E1" s="252"/>
      <c r="F1" s="252"/>
      <c r="G1" s="252"/>
      <c r="H1" s="252"/>
      <c r="I1" s="252"/>
      <c r="J1" s="1">
        <v>0</v>
      </c>
    </row>
    <row r="2" spans="1:12" s="2" customFormat="1" x14ac:dyDescent="0.25">
      <c r="A2" s="253"/>
      <c r="B2" s="253"/>
      <c r="C2" s="253"/>
      <c r="D2" s="253"/>
      <c r="E2" s="253"/>
      <c r="F2" s="253"/>
      <c r="G2" s="253"/>
      <c r="H2" s="253"/>
      <c r="I2" s="253"/>
      <c r="L2" s="1">
        <v>27437.26</v>
      </c>
    </row>
    <row r="3" spans="1:12" s="2" customFormat="1" x14ac:dyDescent="0.25">
      <c r="A3" s="254" t="s">
        <v>50</v>
      </c>
      <c r="B3" s="254"/>
      <c r="C3" s="254"/>
      <c r="D3" s="254"/>
      <c r="E3" s="254"/>
      <c r="F3" s="254"/>
      <c r="G3" s="254"/>
      <c r="H3" s="254"/>
      <c r="I3" s="254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2" s="9" customFormat="1" x14ac:dyDescent="0.25">
      <c r="A5" s="91" t="s">
        <v>32</v>
      </c>
      <c r="B5" s="92" t="s">
        <v>15</v>
      </c>
      <c r="C5" s="113">
        <v>0</v>
      </c>
      <c r="D5" s="113" t="s">
        <v>30</v>
      </c>
      <c r="E5" s="93">
        <v>21996.67</v>
      </c>
      <c r="F5" s="94"/>
      <c r="G5" s="95"/>
      <c r="H5" s="96"/>
      <c r="I5" s="97"/>
      <c r="J5" s="98"/>
    </row>
    <row r="6" spans="1:12" x14ac:dyDescent="0.25">
      <c r="A6" s="111">
        <v>44896</v>
      </c>
      <c r="B6" s="220" t="s">
        <v>315</v>
      </c>
      <c r="C6" s="113">
        <v>15000</v>
      </c>
      <c r="D6" s="113"/>
      <c r="E6" s="112">
        <f>E5-C6+D6</f>
        <v>6996.6699999999983</v>
      </c>
      <c r="F6" s="114"/>
      <c r="G6" s="115"/>
      <c r="H6" s="116"/>
      <c r="I6" s="116"/>
      <c r="J6" s="163"/>
    </row>
    <row r="7" spans="1:12" x14ac:dyDescent="0.25">
      <c r="A7" s="111">
        <v>44897</v>
      </c>
      <c r="B7" s="220" t="s">
        <v>316</v>
      </c>
      <c r="C7" s="113"/>
      <c r="D7" s="113">
        <v>80000</v>
      </c>
      <c r="E7" s="112">
        <f>E6-C7+D7</f>
        <v>86996.67</v>
      </c>
      <c r="F7" s="114"/>
      <c r="G7" s="115"/>
      <c r="H7" s="116"/>
      <c r="I7" s="116"/>
      <c r="J7" s="163"/>
    </row>
    <row r="8" spans="1:12" x14ac:dyDescent="0.25">
      <c r="A8" s="111">
        <v>44897</v>
      </c>
      <c r="B8" s="220" t="s">
        <v>154</v>
      </c>
      <c r="C8" s="113"/>
      <c r="D8" s="209">
        <v>10788</v>
      </c>
      <c r="E8" s="112">
        <f t="shared" ref="E8:E71" si="0">E7-C8+D8</f>
        <v>97784.67</v>
      </c>
      <c r="F8" s="114">
        <v>3</v>
      </c>
      <c r="G8" s="115">
        <v>44897</v>
      </c>
      <c r="H8" s="116">
        <v>2279</v>
      </c>
      <c r="I8" s="240" t="s">
        <v>155</v>
      </c>
      <c r="J8" s="238" t="s">
        <v>45</v>
      </c>
    </row>
    <row r="9" spans="1:12" x14ac:dyDescent="0.25">
      <c r="A9" s="111">
        <v>44897</v>
      </c>
      <c r="B9" s="220" t="s">
        <v>148</v>
      </c>
      <c r="C9" s="113">
        <v>0</v>
      </c>
      <c r="D9" s="209">
        <v>3132</v>
      </c>
      <c r="E9" s="112">
        <f t="shared" si="0"/>
        <v>100916.67</v>
      </c>
      <c r="F9" s="114">
        <v>150</v>
      </c>
      <c r="G9" s="115">
        <v>44897</v>
      </c>
      <c r="H9" s="116">
        <v>2278</v>
      </c>
      <c r="I9" s="240" t="s">
        <v>147</v>
      </c>
      <c r="J9" s="238" t="s">
        <v>45</v>
      </c>
    </row>
    <row r="10" spans="1:12" x14ac:dyDescent="0.25">
      <c r="A10" s="111">
        <v>44897</v>
      </c>
      <c r="B10" s="220" t="s">
        <v>157</v>
      </c>
      <c r="C10" s="113">
        <v>0</v>
      </c>
      <c r="D10" s="209">
        <v>10324</v>
      </c>
      <c r="E10" s="112">
        <f t="shared" si="0"/>
        <v>111240.67</v>
      </c>
      <c r="F10" s="225">
        <v>327</v>
      </c>
      <c r="G10" s="226">
        <v>44897</v>
      </c>
      <c r="H10" s="227">
        <v>2289</v>
      </c>
      <c r="I10" s="231" t="s">
        <v>144</v>
      </c>
      <c r="J10" s="232" t="s">
        <v>41</v>
      </c>
    </row>
    <row r="11" spans="1:12" x14ac:dyDescent="0.25">
      <c r="A11" s="111">
        <v>44897</v>
      </c>
      <c r="B11" s="220" t="s">
        <v>317</v>
      </c>
      <c r="C11" s="113">
        <v>25009</v>
      </c>
      <c r="D11" s="113"/>
      <c r="E11" s="112">
        <f t="shared" si="0"/>
        <v>86231.67</v>
      </c>
      <c r="F11" s="225"/>
      <c r="G11" s="226"/>
      <c r="H11" s="227"/>
      <c r="I11" s="116"/>
      <c r="J11" s="163"/>
    </row>
    <row r="12" spans="1:12" x14ac:dyDescent="0.25">
      <c r="A12" s="111">
        <v>44897</v>
      </c>
      <c r="B12" s="220" t="s">
        <v>318</v>
      </c>
      <c r="C12" s="113">
        <v>49050.06</v>
      </c>
      <c r="D12" s="113"/>
      <c r="E12" s="112">
        <f t="shared" si="0"/>
        <v>37181.61</v>
      </c>
      <c r="F12" s="225"/>
      <c r="G12" s="226"/>
      <c r="H12" s="227"/>
      <c r="I12" s="116"/>
      <c r="J12" s="163"/>
    </row>
    <row r="13" spans="1:12" x14ac:dyDescent="0.25">
      <c r="A13" s="111">
        <v>44900</v>
      </c>
      <c r="B13" s="220" t="s">
        <v>319</v>
      </c>
      <c r="C13" s="113">
        <v>660</v>
      </c>
      <c r="D13" s="113"/>
      <c r="E13" s="112">
        <f t="shared" si="0"/>
        <v>36521.61</v>
      </c>
      <c r="F13" s="225"/>
      <c r="G13" s="226"/>
      <c r="H13" s="227"/>
      <c r="I13" s="116"/>
      <c r="J13" s="163"/>
    </row>
    <row r="14" spans="1:12" x14ac:dyDescent="0.25">
      <c r="A14" s="111">
        <v>44900</v>
      </c>
      <c r="B14" s="220" t="s">
        <v>320</v>
      </c>
      <c r="C14" s="113">
        <v>1993.44</v>
      </c>
      <c r="D14" s="113"/>
      <c r="E14" s="112">
        <f t="shared" si="0"/>
        <v>34528.17</v>
      </c>
      <c r="F14" s="225"/>
      <c r="G14" s="226"/>
      <c r="H14" s="227"/>
      <c r="I14" s="116"/>
      <c r="J14" s="163"/>
    </row>
    <row r="15" spans="1:12" x14ac:dyDescent="0.25">
      <c r="A15" s="111">
        <v>44900</v>
      </c>
      <c r="B15" s="220" t="s">
        <v>149</v>
      </c>
      <c r="C15" s="113">
        <v>0</v>
      </c>
      <c r="D15" s="209">
        <v>20880</v>
      </c>
      <c r="E15" s="112">
        <f t="shared" si="0"/>
        <v>55408.17</v>
      </c>
      <c r="F15" s="114">
        <v>282</v>
      </c>
      <c r="G15" s="115">
        <v>44900</v>
      </c>
      <c r="H15" s="116">
        <v>2280</v>
      </c>
      <c r="I15" s="240" t="s">
        <v>150</v>
      </c>
      <c r="J15" s="238" t="s">
        <v>45</v>
      </c>
    </row>
    <row r="16" spans="1:12" x14ac:dyDescent="0.25">
      <c r="A16" s="111">
        <v>44901</v>
      </c>
      <c r="B16" s="220" t="s">
        <v>321</v>
      </c>
      <c r="C16" s="113">
        <v>250</v>
      </c>
      <c r="D16" s="113"/>
      <c r="E16" s="112">
        <f t="shared" si="0"/>
        <v>55158.17</v>
      </c>
      <c r="F16" s="114"/>
      <c r="G16" s="115"/>
      <c r="H16" s="116"/>
      <c r="I16" s="116"/>
      <c r="J16" s="163"/>
    </row>
    <row r="17" spans="1:15" x14ac:dyDescent="0.25">
      <c r="A17" s="111">
        <v>44901</v>
      </c>
      <c r="B17" s="220" t="s">
        <v>322</v>
      </c>
      <c r="C17" s="113">
        <v>40</v>
      </c>
      <c r="D17" s="113"/>
      <c r="E17" s="112">
        <f t="shared" si="0"/>
        <v>55118.17</v>
      </c>
      <c r="F17" s="114"/>
      <c r="G17" s="115"/>
      <c r="H17" s="116"/>
      <c r="I17" s="116"/>
      <c r="J17" s="163"/>
    </row>
    <row r="18" spans="1:15" ht="30" x14ac:dyDescent="0.25">
      <c r="A18" s="111">
        <v>44902</v>
      </c>
      <c r="B18" s="220" t="s">
        <v>151</v>
      </c>
      <c r="C18" s="113">
        <v>0</v>
      </c>
      <c r="D18" s="209">
        <v>18560</v>
      </c>
      <c r="E18" s="112">
        <f t="shared" si="0"/>
        <v>73678.17</v>
      </c>
      <c r="F18" s="225">
        <v>167</v>
      </c>
      <c r="G18" s="226">
        <v>44902</v>
      </c>
      <c r="H18" s="227">
        <v>2281</v>
      </c>
      <c r="I18" s="245" t="s">
        <v>191</v>
      </c>
      <c r="J18" s="244" t="s">
        <v>121</v>
      </c>
    </row>
    <row r="19" spans="1:15" x14ac:dyDescent="0.25">
      <c r="A19" s="111">
        <v>44903</v>
      </c>
      <c r="B19" s="220" t="s">
        <v>153</v>
      </c>
      <c r="C19" s="113">
        <v>0</v>
      </c>
      <c r="D19" s="209">
        <v>6960</v>
      </c>
      <c r="E19" s="112">
        <f t="shared" si="0"/>
        <v>80638.17</v>
      </c>
      <c r="F19" s="225">
        <v>221</v>
      </c>
      <c r="G19" s="226">
        <v>44903</v>
      </c>
      <c r="H19" s="227">
        <v>2282</v>
      </c>
      <c r="I19" s="231" t="s">
        <v>152</v>
      </c>
      <c r="J19" s="232" t="s">
        <v>46</v>
      </c>
    </row>
    <row r="20" spans="1:15" x14ac:dyDescent="0.25">
      <c r="A20" s="111">
        <v>44904</v>
      </c>
      <c r="B20" s="220" t="s">
        <v>160</v>
      </c>
      <c r="C20" s="113">
        <v>0</v>
      </c>
      <c r="D20" s="209">
        <v>3596</v>
      </c>
      <c r="E20" s="112">
        <f t="shared" si="0"/>
        <v>84234.17</v>
      </c>
      <c r="F20" s="225">
        <v>3</v>
      </c>
      <c r="G20" s="226">
        <v>44904</v>
      </c>
      <c r="H20" s="227">
        <v>2284</v>
      </c>
      <c r="I20" s="240" t="s">
        <v>159</v>
      </c>
      <c r="J20" s="238" t="s">
        <v>45</v>
      </c>
    </row>
    <row r="21" spans="1:15" x14ac:dyDescent="0.25">
      <c r="A21" s="111">
        <v>44904</v>
      </c>
      <c r="B21" s="220" t="s">
        <v>141</v>
      </c>
      <c r="C21" s="113">
        <v>0</v>
      </c>
      <c r="D21" s="209">
        <v>58000</v>
      </c>
      <c r="E21" s="112">
        <f t="shared" si="0"/>
        <v>142234.16999999998</v>
      </c>
      <c r="F21" s="225">
        <v>101</v>
      </c>
      <c r="G21" s="226">
        <v>44904</v>
      </c>
      <c r="H21" s="227">
        <v>2283</v>
      </c>
      <c r="I21" s="231" t="s">
        <v>142</v>
      </c>
      <c r="J21" s="232" t="s">
        <v>46</v>
      </c>
      <c r="K21" s="225"/>
      <c r="L21" s="226"/>
      <c r="M21" s="227"/>
      <c r="N21" s="227"/>
      <c r="O21" s="228"/>
    </row>
    <row r="22" spans="1:15" x14ac:dyDescent="0.25">
      <c r="A22" s="111">
        <v>44906</v>
      </c>
      <c r="B22" s="220" t="s">
        <v>324</v>
      </c>
      <c r="C22" s="113">
        <v>1500</v>
      </c>
      <c r="D22" s="113"/>
      <c r="E22" s="112">
        <f t="shared" si="0"/>
        <v>140734.16999999998</v>
      </c>
      <c r="F22" s="225"/>
      <c r="G22" s="226"/>
      <c r="H22" s="227"/>
      <c r="I22" s="116"/>
      <c r="J22" s="163"/>
      <c r="K22" s="248"/>
      <c r="L22" s="249"/>
      <c r="M22" s="250"/>
      <c r="N22" s="250"/>
      <c r="O22" s="251"/>
    </row>
    <row r="23" spans="1:15" x14ac:dyDescent="0.25">
      <c r="A23" s="111">
        <v>44908</v>
      </c>
      <c r="B23" s="220" t="s">
        <v>149</v>
      </c>
      <c r="C23" s="113">
        <v>0</v>
      </c>
      <c r="D23" s="209">
        <v>13920</v>
      </c>
      <c r="E23" s="112">
        <f t="shared" si="0"/>
        <v>154654.16999999998</v>
      </c>
      <c r="F23" s="225">
        <v>282</v>
      </c>
      <c r="G23" s="226">
        <v>44908</v>
      </c>
      <c r="H23" s="227">
        <v>2285</v>
      </c>
      <c r="I23" s="240" t="s">
        <v>163</v>
      </c>
      <c r="J23" s="238" t="s">
        <v>45</v>
      </c>
    </row>
    <row r="24" spans="1:15" x14ac:dyDescent="0.25">
      <c r="A24" s="111">
        <v>44908</v>
      </c>
      <c r="B24" s="220" t="s">
        <v>178</v>
      </c>
      <c r="C24" s="113">
        <v>0</v>
      </c>
      <c r="D24" s="209">
        <v>17400</v>
      </c>
      <c r="E24" s="112">
        <f t="shared" si="0"/>
        <v>172054.16999999998</v>
      </c>
      <c r="F24" s="225" t="s">
        <v>179</v>
      </c>
      <c r="G24" s="226"/>
      <c r="H24" s="227"/>
      <c r="I24" s="227"/>
      <c r="J24" s="228"/>
    </row>
    <row r="25" spans="1:15" x14ac:dyDescent="0.25">
      <c r="A25" s="111">
        <v>44908</v>
      </c>
      <c r="B25" s="220" t="s">
        <v>323</v>
      </c>
      <c r="C25" s="113">
        <v>6016</v>
      </c>
      <c r="D25" s="224"/>
      <c r="E25" s="112">
        <f t="shared" si="0"/>
        <v>166038.16999999998</v>
      </c>
      <c r="F25" s="225"/>
      <c r="G25" s="226"/>
      <c r="H25" s="227"/>
      <c r="I25" s="227"/>
      <c r="J25" s="228"/>
    </row>
    <row r="26" spans="1:15" x14ac:dyDescent="0.25">
      <c r="A26" s="111">
        <v>44908</v>
      </c>
      <c r="B26" s="220" t="s">
        <v>324</v>
      </c>
      <c r="C26" s="113">
        <v>350</v>
      </c>
      <c r="D26" s="224"/>
      <c r="E26" s="112">
        <f t="shared" si="0"/>
        <v>165688.16999999998</v>
      </c>
      <c r="F26" s="225"/>
      <c r="G26" s="226"/>
      <c r="H26" s="227"/>
      <c r="I26" s="227"/>
      <c r="J26" s="228"/>
    </row>
    <row r="27" spans="1:15" x14ac:dyDescent="0.25">
      <c r="A27" s="111">
        <v>44908</v>
      </c>
      <c r="B27" s="223" t="s">
        <v>141</v>
      </c>
      <c r="C27" s="113"/>
      <c r="D27" s="209">
        <v>92800</v>
      </c>
      <c r="E27" s="112">
        <f t="shared" si="0"/>
        <v>258488.16999999998</v>
      </c>
      <c r="F27" s="225">
        <v>101</v>
      </c>
      <c r="G27" s="226">
        <v>44904</v>
      </c>
      <c r="H27" s="229">
        <v>2287</v>
      </c>
      <c r="I27" s="231" t="s">
        <v>143</v>
      </c>
      <c r="J27" s="232" t="s">
        <v>46</v>
      </c>
    </row>
    <row r="28" spans="1:15" x14ac:dyDescent="0.25">
      <c r="A28" s="111">
        <v>44908</v>
      </c>
      <c r="B28" s="221" t="s">
        <v>180</v>
      </c>
      <c r="C28" s="113"/>
      <c r="D28" s="209">
        <v>4060</v>
      </c>
      <c r="E28" s="112">
        <f t="shared" si="0"/>
        <v>262548.17</v>
      </c>
      <c r="F28" s="225">
        <v>331</v>
      </c>
      <c r="G28" s="226">
        <v>44908</v>
      </c>
      <c r="H28" s="227">
        <v>2286</v>
      </c>
      <c r="I28" s="243" t="s">
        <v>181</v>
      </c>
      <c r="J28" s="244" t="s">
        <v>182</v>
      </c>
    </row>
    <row r="29" spans="1:15" x14ac:dyDescent="0.25">
      <c r="A29" s="111">
        <v>44909</v>
      </c>
      <c r="B29" s="222" t="s">
        <v>156</v>
      </c>
      <c r="C29" s="113">
        <v>0</v>
      </c>
      <c r="D29" s="209">
        <v>6264</v>
      </c>
      <c r="E29" s="112">
        <f t="shared" si="0"/>
        <v>268812.17</v>
      </c>
      <c r="F29" s="225">
        <v>165</v>
      </c>
      <c r="G29" s="226">
        <v>44909</v>
      </c>
      <c r="H29" s="227" t="s">
        <v>192</v>
      </c>
      <c r="I29" s="231" t="s">
        <v>146</v>
      </c>
      <c r="J29" s="232" t="s">
        <v>41</v>
      </c>
      <c r="N29" s="1">
        <v>0</v>
      </c>
    </row>
    <row r="30" spans="1:15" x14ac:dyDescent="0.25">
      <c r="A30" s="111">
        <v>44910</v>
      </c>
      <c r="B30" s="220" t="s">
        <v>153</v>
      </c>
      <c r="C30" s="113">
        <v>0</v>
      </c>
      <c r="D30" s="209">
        <v>6960</v>
      </c>
      <c r="E30" s="112">
        <f t="shared" si="0"/>
        <v>275772.17</v>
      </c>
      <c r="F30" s="225">
        <v>221</v>
      </c>
      <c r="G30" s="226">
        <v>44910</v>
      </c>
      <c r="H30" s="227">
        <v>2288</v>
      </c>
      <c r="I30" s="231" t="s">
        <v>161</v>
      </c>
      <c r="J30" s="232" t="s">
        <v>46</v>
      </c>
    </row>
    <row r="31" spans="1:15" x14ac:dyDescent="0.25">
      <c r="A31" s="111">
        <v>44910</v>
      </c>
      <c r="B31" s="220" t="s">
        <v>324</v>
      </c>
      <c r="C31" s="113">
        <v>815</v>
      </c>
      <c r="D31" s="224">
        <v>0</v>
      </c>
      <c r="E31" s="112">
        <f t="shared" si="0"/>
        <v>274957.17</v>
      </c>
      <c r="F31" s="225"/>
      <c r="G31" s="226"/>
      <c r="H31" s="229"/>
      <c r="I31" s="116"/>
      <c r="J31" s="163"/>
    </row>
    <row r="32" spans="1:15" x14ac:dyDescent="0.25">
      <c r="A32" s="111">
        <v>44910</v>
      </c>
      <c r="B32" s="220" t="s">
        <v>324</v>
      </c>
      <c r="C32" s="113">
        <v>2940</v>
      </c>
      <c r="D32" s="224">
        <v>0</v>
      </c>
      <c r="E32" s="112">
        <f t="shared" si="0"/>
        <v>272017.17</v>
      </c>
      <c r="F32" s="225"/>
      <c r="G32" s="226"/>
      <c r="H32" s="227"/>
      <c r="I32" s="116"/>
      <c r="J32" s="163"/>
    </row>
    <row r="33" spans="1:10" x14ac:dyDescent="0.25">
      <c r="A33" s="111">
        <v>44910</v>
      </c>
      <c r="B33" s="220" t="s">
        <v>324</v>
      </c>
      <c r="C33" s="113">
        <v>2775</v>
      </c>
      <c r="D33" s="224">
        <v>0</v>
      </c>
      <c r="E33" s="112">
        <f t="shared" si="0"/>
        <v>269242.17</v>
      </c>
      <c r="F33" s="225"/>
      <c r="G33" s="226"/>
      <c r="H33" s="227"/>
      <c r="I33" s="116"/>
      <c r="J33" s="163"/>
    </row>
    <row r="34" spans="1:10" x14ac:dyDescent="0.25">
      <c r="A34" s="111">
        <v>44910</v>
      </c>
      <c r="B34" s="220" t="s">
        <v>324</v>
      </c>
      <c r="C34" s="113">
        <v>4140</v>
      </c>
      <c r="D34" s="224"/>
      <c r="E34" s="112">
        <f t="shared" si="0"/>
        <v>265102.17</v>
      </c>
      <c r="F34" s="225"/>
      <c r="G34" s="226"/>
      <c r="H34" s="227"/>
      <c r="I34" s="116"/>
      <c r="J34" s="163"/>
    </row>
    <row r="35" spans="1:10" x14ac:dyDescent="0.25">
      <c r="A35" s="111">
        <v>44910</v>
      </c>
      <c r="B35" s="220" t="s">
        <v>317</v>
      </c>
      <c r="C35" s="113">
        <v>35092.949999999997</v>
      </c>
      <c r="D35" s="224"/>
      <c r="E35" s="112">
        <f t="shared" si="0"/>
        <v>230009.21999999997</v>
      </c>
      <c r="F35" s="225"/>
      <c r="G35" s="226"/>
      <c r="H35" s="227"/>
      <c r="I35" s="116"/>
      <c r="J35" s="163"/>
    </row>
    <row r="36" spans="1:10" x14ac:dyDescent="0.25">
      <c r="A36" s="111">
        <v>44910</v>
      </c>
      <c r="B36" s="220" t="s">
        <v>317</v>
      </c>
      <c r="C36" s="113">
        <v>32617.200000000001</v>
      </c>
      <c r="D36" s="224"/>
      <c r="E36" s="112">
        <f t="shared" si="0"/>
        <v>197392.01999999996</v>
      </c>
      <c r="F36" s="225"/>
      <c r="G36" s="226"/>
      <c r="H36" s="227"/>
      <c r="I36" s="116"/>
      <c r="J36" s="163"/>
    </row>
    <row r="37" spans="1:10" x14ac:dyDescent="0.25">
      <c r="A37" s="111">
        <v>44911</v>
      </c>
      <c r="B37" s="220" t="s">
        <v>325</v>
      </c>
      <c r="C37" s="113">
        <v>1609.8</v>
      </c>
      <c r="D37" s="224"/>
      <c r="E37" s="112">
        <f t="shared" si="0"/>
        <v>195782.21999999997</v>
      </c>
      <c r="F37" s="225"/>
      <c r="G37" s="226"/>
      <c r="H37" s="227"/>
      <c r="I37" s="116"/>
      <c r="J37" s="163"/>
    </row>
    <row r="38" spans="1:10" x14ac:dyDescent="0.25">
      <c r="A38" s="111">
        <v>44911</v>
      </c>
      <c r="B38" s="220" t="s">
        <v>326</v>
      </c>
      <c r="C38" s="113">
        <v>1710</v>
      </c>
      <c r="D38" s="224"/>
      <c r="E38" s="112">
        <f t="shared" si="0"/>
        <v>194072.21999999997</v>
      </c>
      <c r="F38" s="225"/>
      <c r="G38" s="226"/>
      <c r="H38" s="227"/>
      <c r="I38" s="116"/>
      <c r="J38" s="163"/>
    </row>
    <row r="39" spans="1:10" ht="15" customHeight="1" x14ac:dyDescent="0.25">
      <c r="A39" s="111">
        <v>44911</v>
      </c>
      <c r="B39" s="220" t="s">
        <v>325</v>
      </c>
      <c r="C39" s="113">
        <v>25270.6</v>
      </c>
      <c r="D39" s="224"/>
      <c r="E39" s="112">
        <f t="shared" si="0"/>
        <v>168801.61999999997</v>
      </c>
      <c r="F39" s="225"/>
      <c r="G39" s="226"/>
      <c r="H39" s="227"/>
      <c r="I39" s="116"/>
      <c r="J39" s="163"/>
    </row>
    <row r="40" spans="1:10" x14ac:dyDescent="0.25">
      <c r="A40" s="111">
        <v>44911</v>
      </c>
      <c r="B40" s="220" t="s">
        <v>325</v>
      </c>
      <c r="C40" s="113">
        <v>22371.4</v>
      </c>
      <c r="D40" s="224"/>
      <c r="E40" s="112">
        <f t="shared" si="0"/>
        <v>146430.21999999997</v>
      </c>
      <c r="F40" s="225"/>
      <c r="G40" s="226"/>
      <c r="H40" s="227"/>
      <c r="I40" s="116"/>
      <c r="J40" s="163"/>
    </row>
    <row r="41" spans="1:10" x14ac:dyDescent="0.25">
      <c r="A41" s="111">
        <v>44914</v>
      </c>
      <c r="B41" s="221" t="s">
        <v>158</v>
      </c>
      <c r="C41" s="113">
        <v>0</v>
      </c>
      <c r="D41" s="209">
        <v>21634</v>
      </c>
      <c r="E41" s="112">
        <f t="shared" si="0"/>
        <v>168064.21999999997</v>
      </c>
      <c r="F41" s="225">
        <v>223</v>
      </c>
      <c r="G41" s="226">
        <v>44914</v>
      </c>
      <c r="H41" s="227">
        <v>2290</v>
      </c>
      <c r="I41" s="231" t="s">
        <v>145</v>
      </c>
      <c r="J41" s="232" t="s">
        <v>41</v>
      </c>
    </row>
    <row r="42" spans="1:10" x14ac:dyDescent="0.25">
      <c r="A42" s="111">
        <v>44915</v>
      </c>
      <c r="B42" s="221" t="s">
        <v>327</v>
      </c>
      <c r="C42" s="113"/>
      <c r="D42" s="113">
        <v>12798.04</v>
      </c>
      <c r="E42" s="112">
        <f t="shared" si="0"/>
        <v>180862.25999999998</v>
      </c>
      <c r="F42" s="225"/>
      <c r="G42" s="226"/>
      <c r="H42" s="227"/>
      <c r="I42" s="116"/>
      <c r="J42" s="163"/>
    </row>
    <row r="43" spans="1:10" x14ac:dyDescent="0.25">
      <c r="A43" s="111">
        <v>44916</v>
      </c>
      <c r="B43" s="221" t="s">
        <v>328</v>
      </c>
      <c r="C43" s="113">
        <v>100000</v>
      </c>
      <c r="D43" s="113"/>
      <c r="E43" s="112">
        <f t="shared" si="0"/>
        <v>80862.25999999998</v>
      </c>
      <c r="F43" s="225"/>
      <c r="G43" s="226"/>
      <c r="H43" s="227"/>
      <c r="I43" s="116"/>
      <c r="J43" s="163"/>
    </row>
    <row r="44" spans="1:10" x14ac:dyDescent="0.25">
      <c r="A44" s="111">
        <v>44916</v>
      </c>
      <c r="B44" s="221" t="s">
        <v>160</v>
      </c>
      <c r="C44" s="113"/>
      <c r="D44" s="209">
        <v>3596</v>
      </c>
      <c r="E44" s="112">
        <f t="shared" si="0"/>
        <v>84458.25999999998</v>
      </c>
      <c r="F44" s="225">
        <v>3</v>
      </c>
      <c r="G44" s="226">
        <v>44916</v>
      </c>
      <c r="H44" s="227">
        <v>2319</v>
      </c>
      <c r="I44" s="231" t="s">
        <v>329</v>
      </c>
      <c r="J44" s="232" t="s">
        <v>45</v>
      </c>
    </row>
    <row r="45" spans="1:10" x14ac:dyDescent="0.25">
      <c r="A45" s="111">
        <v>44917</v>
      </c>
      <c r="B45" s="221" t="s">
        <v>315</v>
      </c>
      <c r="C45" s="113">
        <v>80000</v>
      </c>
      <c r="D45" s="113"/>
      <c r="E45" s="112">
        <f t="shared" si="0"/>
        <v>4458.2599999999802</v>
      </c>
      <c r="F45" s="225"/>
      <c r="G45" s="226"/>
      <c r="H45" s="227"/>
      <c r="I45" s="116"/>
      <c r="J45" s="163"/>
    </row>
    <row r="46" spans="1:10" x14ac:dyDescent="0.25">
      <c r="A46" s="111">
        <v>44918</v>
      </c>
      <c r="B46" s="221" t="s">
        <v>330</v>
      </c>
      <c r="C46" s="113"/>
      <c r="D46" s="113">
        <v>22736</v>
      </c>
      <c r="E46" s="112">
        <f t="shared" si="0"/>
        <v>27194.25999999998</v>
      </c>
      <c r="F46" s="225"/>
      <c r="G46" s="226"/>
      <c r="H46" s="227"/>
      <c r="I46" s="116"/>
      <c r="J46" s="163"/>
    </row>
    <row r="47" spans="1:10" x14ac:dyDescent="0.25">
      <c r="A47" s="111">
        <v>44918</v>
      </c>
      <c r="B47" s="221" t="s">
        <v>315</v>
      </c>
      <c r="C47" s="113">
        <v>22000</v>
      </c>
      <c r="D47" s="113"/>
      <c r="E47" s="112">
        <f t="shared" si="0"/>
        <v>5194.2599999999802</v>
      </c>
      <c r="F47" s="225"/>
      <c r="G47" s="226"/>
      <c r="H47" s="227"/>
      <c r="I47" s="116"/>
      <c r="J47" s="163"/>
    </row>
    <row r="48" spans="1:10" x14ac:dyDescent="0.25">
      <c r="A48" s="111">
        <v>44921</v>
      </c>
      <c r="B48" s="221" t="s">
        <v>260</v>
      </c>
      <c r="C48" s="113">
        <v>0</v>
      </c>
      <c r="D48" s="209">
        <v>15718</v>
      </c>
      <c r="E48" s="112">
        <f t="shared" si="0"/>
        <v>20912.25999999998</v>
      </c>
      <c r="F48" s="225">
        <v>342</v>
      </c>
      <c r="G48" s="226">
        <v>44921</v>
      </c>
      <c r="H48" s="227">
        <v>2295</v>
      </c>
      <c r="I48" s="231" t="s">
        <v>261</v>
      </c>
      <c r="J48" s="232" t="s">
        <v>41</v>
      </c>
    </row>
    <row r="49" spans="1:10" x14ac:dyDescent="0.25">
      <c r="A49" s="111">
        <v>44921</v>
      </c>
      <c r="B49" s="221" t="s">
        <v>331</v>
      </c>
      <c r="C49" s="113">
        <v>730</v>
      </c>
      <c r="D49" s="224">
        <v>0</v>
      </c>
      <c r="E49" s="112">
        <f t="shared" si="0"/>
        <v>20182.25999999998</v>
      </c>
      <c r="F49" s="225"/>
      <c r="G49" s="226"/>
      <c r="H49" s="227"/>
      <c r="I49" s="227"/>
      <c r="J49" s="228"/>
    </row>
    <row r="50" spans="1:10" s="117" customFormat="1" x14ac:dyDescent="0.25">
      <c r="A50" s="111">
        <v>44923</v>
      </c>
      <c r="B50" s="221" t="s">
        <v>151</v>
      </c>
      <c r="C50" s="113">
        <v>0</v>
      </c>
      <c r="D50" s="209">
        <v>9280</v>
      </c>
      <c r="E50" s="112">
        <f t="shared" si="0"/>
        <v>29462.25999999998</v>
      </c>
      <c r="F50" s="225">
        <v>167</v>
      </c>
      <c r="G50" s="226">
        <v>44923</v>
      </c>
      <c r="H50" s="227">
        <v>2320</v>
      </c>
      <c r="I50" s="230" t="s">
        <v>335</v>
      </c>
      <c r="J50" s="228" t="s">
        <v>336</v>
      </c>
    </row>
    <row r="51" spans="1:10" s="117" customFormat="1" x14ac:dyDescent="0.25">
      <c r="A51" s="111">
        <v>44924</v>
      </c>
      <c r="B51" s="221" t="s">
        <v>148</v>
      </c>
      <c r="C51" s="113">
        <v>0</v>
      </c>
      <c r="D51" s="209">
        <v>3132</v>
      </c>
      <c r="E51" s="112">
        <f t="shared" si="0"/>
        <v>32594.25999999998</v>
      </c>
      <c r="F51" s="225">
        <v>150</v>
      </c>
      <c r="G51" s="226">
        <v>44924</v>
      </c>
      <c r="H51" s="227">
        <v>2316</v>
      </c>
      <c r="I51" s="237" t="s">
        <v>337</v>
      </c>
      <c r="J51" s="238" t="s">
        <v>45</v>
      </c>
    </row>
    <row r="52" spans="1:10" x14ac:dyDescent="0.25">
      <c r="A52" s="111">
        <v>44924</v>
      </c>
      <c r="B52" s="221" t="s">
        <v>332</v>
      </c>
      <c r="C52" s="113">
        <v>0</v>
      </c>
      <c r="D52" s="224">
        <v>6000</v>
      </c>
      <c r="E52" s="112">
        <f t="shared" si="0"/>
        <v>38594.25999999998</v>
      </c>
      <c r="F52" s="225"/>
      <c r="G52" s="226"/>
      <c r="H52" s="227"/>
      <c r="I52" s="230"/>
      <c r="J52" s="228"/>
    </row>
    <row r="53" spans="1:10" x14ac:dyDescent="0.25">
      <c r="A53" s="111">
        <v>44924</v>
      </c>
      <c r="B53" s="221" t="s">
        <v>317</v>
      </c>
      <c r="C53" s="113">
        <v>34890</v>
      </c>
      <c r="D53" s="224">
        <v>0</v>
      </c>
      <c r="E53" s="112">
        <f t="shared" si="0"/>
        <v>3704.2599999999802</v>
      </c>
      <c r="F53" s="225"/>
      <c r="G53" s="226"/>
      <c r="H53" s="227"/>
      <c r="I53" s="227"/>
      <c r="J53" s="228"/>
    </row>
    <row r="54" spans="1:10" x14ac:dyDescent="0.25">
      <c r="A54" s="111">
        <v>44925</v>
      </c>
      <c r="B54" s="221" t="s">
        <v>151</v>
      </c>
      <c r="C54" s="113">
        <v>0</v>
      </c>
      <c r="D54" s="209">
        <v>9280</v>
      </c>
      <c r="E54" s="112">
        <f t="shared" si="0"/>
        <v>12984.25999999998</v>
      </c>
      <c r="F54" s="225">
        <v>167</v>
      </c>
      <c r="G54" s="226">
        <v>44925</v>
      </c>
      <c r="H54" s="227">
        <v>2321</v>
      </c>
      <c r="I54" s="227" t="s">
        <v>339</v>
      </c>
      <c r="J54" s="228" t="s">
        <v>121</v>
      </c>
    </row>
    <row r="55" spans="1:10" s="117" customFormat="1" x14ac:dyDescent="0.25">
      <c r="A55" s="111">
        <v>44925</v>
      </c>
      <c r="B55" s="221" t="s">
        <v>338</v>
      </c>
      <c r="C55" s="113">
        <v>0</v>
      </c>
      <c r="D55" s="224">
        <v>21000</v>
      </c>
      <c r="E55" s="112">
        <f t="shared" si="0"/>
        <v>33984.25999999998</v>
      </c>
      <c r="F55" s="225"/>
      <c r="G55" s="226"/>
      <c r="H55" s="227"/>
      <c r="I55" s="230"/>
      <c r="J55" s="228"/>
    </row>
    <row r="56" spans="1:10" s="117" customFormat="1" x14ac:dyDescent="0.25">
      <c r="A56" s="111">
        <v>44925</v>
      </c>
      <c r="B56" s="221" t="s">
        <v>333</v>
      </c>
      <c r="C56" s="113">
        <v>642</v>
      </c>
      <c r="D56" s="224">
        <v>0</v>
      </c>
      <c r="E56" s="112">
        <f t="shared" si="0"/>
        <v>33342.25999999998</v>
      </c>
      <c r="F56" s="225"/>
      <c r="G56" s="226"/>
      <c r="H56" s="227"/>
      <c r="I56" s="227"/>
      <c r="J56" s="228"/>
    </row>
    <row r="57" spans="1:10" s="117" customFormat="1" x14ac:dyDescent="0.25">
      <c r="A57" s="111">
        <v>44925</v>
      </c>
      <c r="B57" s="221" t="s">
        <v>334</v>
      </c>
      <c r="C57" s="113">
        <v>2320</v>
      </c>
      <c r="D57" s="224">
        <v>0</v>
      </c>
      <c r="E57" s="112">
        <f t="shared" si="0"/>
        <v>31022.25999999998</v>
      </c>
      <c r="F57" s="225"/>
      <c r="G57" s="226"/>
      <c r="H57" s="227"/>
      <c r="I57" s="227"/>
      <c r="J57" s="228"/>
    </row>
    <row r="58" spans="1:10" s="117" customFormat="1" x14ac:dyDescent="0.25">
      <c r="A58" s="111">
        <v>44925</v>
      </c>
      <c r="B58" s="221" t="s">
        <v>323</v>
      </c>
      <c r="C58" s="113">
        <v>1115</v>
      </c>
      <c r="D58" s="224">
        <v>0</v>
      </c>
      <c r="E58" s="112">
        <f t="shared" si="0"/>
        <v>29907.25999999998</v>
      </c>
      <c r="F58" s="225"/>
      <c r="G58" s="226"/>
      <c r="H58" s="227"/>
      <c r="I58" s="230"/>
      <c r="J58" s="228"/>
    </row>
    <row r="59" spans="1:10" s="117" customFormat="1" x14ac:dyDescent="0.25">
      <c r="A59" s="111">
        <v>44925</v>
      </c>
      <c r="B59" s="221" t="s">
        <v>333</v>
      </c>
      <c r="C59" s="113">
        <v>2470</v>
      </c>
      <c r="D59" s="224">
        <v>0</v>
      </c>
      <c r="E59" s="112">
        <f t="shared" si="0"/>
        <v>27437.25999999998</v>
      </c>
      <c r="F59" s="225"/>
      <c r="G59" s="226"/>
      <c r="H59" s="227"/>
      <c r="I59" s="227"/>
      <c r="J59" s="228"/>
    </row>
    <row r="60" spans="1:10" s="117" customFormat="1" x14ac:dyDescent="0.25">
      <c r="A60" s="111"/>
      <c r="B60" s="221"/>
      <c r="C60" s="113">
        <v>0</v>
      </c>
      <c r="D60" s="224">
        <v>0</v>
      </c>
      <c r="E60" s="112">
        <f t="shared" si="0"/>
        <v>27437.25999999998</v>
      </c>
      <c r="F60" s="225"/>
      <c r="G60" s="226"/>
      <c r="H60" s="227"/>
      <c r="I60" s="227"/>
      <c r="J60" s="228"/>
    </row>
    <row r="61" spans="1:10" s="117" customFormat="1" x14ac:dyDescent="0.25">
      <c r="A61" s="111"/>
      <c r="B61" s="221"/>
      <c r="C61" s="113">
        <v>0</v>
      </c>
      <c r="D61" s="224">
        <v>0</v>
      </c>
      <c r="E61" s="112">
        <f t="shared" si="0"/>
        <v>27437.25999999998</v>
      </c>
      <c r="F61" s="225"/>
      <c r="G61" s="226"/>
      <c r="H61" s="227"/>
      <c r="I61" s="227"/>
      <c r="J61" s="228"/>
    </row>
    <row r="62" spans="1:10" x14ac:dyDescent="0.25">
      <c r="A62" s="111"/>
      <c r="B62" s="221"/>
      <c r="C62" s="113">
        <v>0</v>
      </c>
      <c r="D62" s="224">
        <v>0</v>
      </c>
      <c r="E62" s="112">
        <f t="shared" si="0"/>
        <v>27437.25999999998</v>
      </c>
      <c r="F62" s="225"/>
      <c r="G62" s="226"/>
      <c r="H62" s="227"/>
      <c r="I62" s="227"/>
      <c r="J62" s="228"/>
    </row>
    <row r="63" spans="1:10" x14ac:dyDescent="0.25">
      <c r="A63" s="111"/>
      <c r="B63" s="221"/>
      <c r="C63" s="113">
        <v>0</v>
      </c>
      <c r="D63" s="224">
        <v>0</v>
      </c>
      <c r="E63" s="112">
        <f t="shared" si="0"/>
        <v>27437.25999999998</v>
      </c>
      <c r="F63" s="225"/>
      <c r="G63" s="226"/>
      <c r="H63" s="227"/>
      <c r="I63" s="227"/>
      <c r="J63" s="228"/>
    </row>
    <row r="64" spans="1:10" x14ac:dyDescent="0.25">
      <c r="A64" s="111"/>
      <c r="B64" s="221"/>
      <c r="C64" s="113">
        <v>0</v>
      </c>
      <c r="D64" s="224">
        <v>0</v>
      </c>
      <c r="E64" s="112">
        <f t="shared" si="0"/>
        <v>27437.25999999998</v>
      </c>
      <c r="F64" s="225"/>
      <c r="G64" s="226"/>
      <c r="H64" s="227"/>
      <c r="I64" s="227"/>
      <c r="J64" s="228"/>
    </row>
    <row r="65" spans="1:10" x14ac:dyDescent="0.25">
      <c r="A65" s="111"/>
      <c r="B65" s="221"/>
      <c r="C65" s="113">
        <v>0</v>
      </c>
      <c r="D65" s="224">
        <v>0</v>
      </c>
      <c r="E65" s="112">
        <f t="shared" si="0"/>
        <v>27437.25999999998</v>
      </c>
      <c r="F65" s="225"/>
      <c r="G65" s="226"/>
      <c r="H65" s="227"/>
      <c r="I65" s="227"/>
      <c r="J65" s="228"/>
    </row>
    <row r="66" spans="1:10" x14ac:dyDescent="0.25">
      <c r="A66" s="111"/>
      <c r="B66" s="221"/>
      <c r="C66" s="113">
        <v>0</v>
      </c>
      <c r="D66" s="224">
        <v>0</v>
      </c>
      <c r="E66" s="112">
        <f t="shared" si="0"/>
        <v>27437.25999999998</v>
      </c>
      <c r="F66" s="225"/>
      <c r="G66" s="226"/>
      <c r="H66" s="227"/>
      <c r="I66" s="227"/>
      <c r="J66" s="228"/>
    </row>
    <row r="67" spans="1:10" x14ac:dyDescent="0.25">
      <c r="A67" s="111"/>
      <c r="B67" s="221"/>
      <c r="C67" s="113">
        <v>0</v>
      </c>
      <c r="D67" s="224">
        <v>0</v>
      </c>
      <c r="E67" s="112">
        <f t="shared" si="0"/>
        <v>27437.25999999998</v>
      </c>
      <c r="F67" s="225"/>
      <c r="G67" s="226"/>
      <c r="H67" s="227"/>
      <c r="I67" s="227"/>
      <c r="J67" s="228"/>
    </row>
    <row r="68" spans="1:10" x14ac:dyDescent="0.25">
      <c r="A68" s="111"/>
      <c r="B68" s="221"/>
      <c r="C68" s="113">
        <v>0</v>
      </c>
      <c r="D68" s="224">
        <v>0</v>
      </c>
      <c r="E68" s="112">
        <f t="shared" si="0"/>
        <v>27437.25999999998</v>
      </c>
      <c r="F68" s="225"/>
      <c r="G68" s="226"/>
      <c r="H68" s="227"/>
      <c r="I68" s="227"/>
      <c r="J68" s="228"/>
    </row>
    <row r="69" spans="1:10" x14ac:dyDescent="0.25">
      <c r="A69" s="111"/>
      <c r="B69" s="221"/>
      <c r="C69" s="113">
        <v>0</v>
      </c>
      <c r="D69" s="224">
        <v>0</v>
      </c>
      <c r="E69" s="112">
        <f t="shared" si="0"/>
        <v>27437.25999999998</v>
      </c>
      <c r="F69" s="225"/>
      <c r="G69" s="226"/>
      <c r="H69" s="227"/>
      <c r="I69" s="227"/>
      <c r="J69" s="228"/>
    </row>
    <row r="70" spans="1:10" x14ac:dyDescent="0.25">
      <c r="A70" s="111"/>
      <c r="B70" s="221"/>
      <c r="C70" s="113">
        <v>0</v>
      </c>
      <c r="D70" s="224">
        <v>0</v>
      </c>
      <c r="E70" s="112">
        <f t="shared" si="0"/>
        <v>27437.25999999998</v>
      </c>
      <c r="F70" s="225"/>
      <c r="G70" s="226"/>
      <c r="H70" s="227"/>
      <c r="I70" s="227"/>
      <c r="J70" s="228"/>
    </row>
    <row r="71" spans="1:10" x14ac:dyDescent="0.25">
      <c r="A71" s="111"/>
      <c r="B71" s="102"/>
      <c r="C71" s="113">
        <v>0</v>
      </c>
      <c r="D71" s="224">
        <v>0</v>
      </c>
      <c r="E71" s="112">
        <f t="shared" si="0"/>
        <v>27437.25999999998</v>
      </c>
      <c r="F71" s="225"/>
      <c r="G71" s="226"/>
      <c r="H71" s="227"/>
      <c r="I71" s="227"/>
      <c r="J71" s="228"/>
    </row>
    <row r="72" spans="1:10" x14ac:dyDescent="0.25">
      <c r="A72" s="111"/>
      <c r="B72" s="102"/>
      <c r="C72" s="113">
        <v>0</v>
      </c>
      <c r="D72" s="224">
        <v>0</v>
      </c>
      <c r="E72" s="112">
        <f t="shared" ref="E72:E135" si="1">E71-C72+D72</f>
        <v>27437.25999999998</v>
      </c>
      <c r="F72" s="225"/>
      <c r="G72" s="226"/>
      <c r="H72" s="227"/>
      <c r="I72" s="230"/>
      <c r="J72" s="228"/>
    </row>
    <row r="73" spans="1:10" x14ac:dyDescent="0.25">
      <c r="A73" s="111"/>
      <c r="B73" s="102"/>
      <c r="C73" s="113">
        <v>0</v>
      </c>
      <c r="D73" s="224">
        <v>0</v>
      </c>
      <c r="E73" s="112">
        <f t="shared" si="1"/>
        <v>27437.25999999998</v>
      </c>
      <c r="F73" s="225"/>
      <c r="G73" s="226"/>
      <c r="H73" s="227"/>
      <c r="I73" s="227"/>
      <c r="J73" s="228"/>
    </row>
    <row r="74" spans="1:10" s="117" customFormat="1" x14ac:dyDescent="0.25">
      <c r="A74" s="111"/>
      <c r="B74" s="102"/>
      <c r="C74" s="113">
        <v>0</v>
      </c>
      <c r="D74" s="224">
        <v>0</v>
      </c>
      <c r="E74" s="112">
        <f t="shared" si="1"/>
        <v>27437.25999999998</v>
      </c>
      <c r="F74" s="225"/>
      <c r="G74" s="226"/>
      <c r="H74" s="227"/>
      <c r="I74" s="227"/>
      <c r="J74" s="228"/>
    </row>
    <row r="75" spans="1:10" s="117" customFormat="1" x14ac:dyDescent="0.25">
      <c r="A75" s="111"/>
      <c r="B75" s="102"/>
      <c r="C75" s="113">
        <v>0</v>
      </c>
      <c r="D75" s="224">
        <v>0</v>
      </c>
      <c r="E75" s="112">
        <f t="shared" si="1"/>
        <v>27437.25999999998</v>
      </c>
      <c r="F75" s="114"/>
      <c r="G75" s="115"/>
      <c r="H75" s="116"/>
      <c r="I75" s="116"/>
      <c r="J75" s="163"/>
    </row>
    <row r="76" spans="1:10" x14ac:dyDescent="0.25">
      <c r="A76" s="111"/>
      <c r="B76" s="102"/>
      <c r="C76" s="113">
        <v>0</v>
      </c>
      <c r="D76" s="224">
        <v>0</v>
      </c>
      <c r="E76" s="112">
        <f t="shared" si="1"/>
        <v>27437.25999999998</v>
      </c>
      <c r="F76" s="114"/>
      <c r="G76" s="115"/>
      <c r="H76" s="116"/>
      <c r="I76" s="116"/>
      <c r="J76" s="163"/>
    </row>
    <row r="77" spans="1:10" x14ac:dyDescent="0.25">
      <c r="A77" s="111"/>
      <c r="B77" s="102"/>
      <c r="C77" s="113">
        <v>0</v>
      </c>
      <c r="D77" s="224">
        <v>0</v>
      </c>
      <c r="E77" s="112">
        <f t="shared" si="1"/>
        <v>27437.25999999998</v>
      </c>
      <c r="F77" s="114"/>
      <c r="G77" s="115"/>
      <c r="H77" s="116"/>
      <c r="I77" s="116"/>
      <c r="J77" s="163"/>
    </row>
    <row r="78" spans="1:10" x14ac:dyDescent="0.25">
      <c r="A78" s="111"/>
      <c r="B78" s="102"/>
      <c r="C78" s="113">
        <v>0</v>
      </c>
      <c r="D78" s="224">
        <v>0</v>
      </c>
      <c r="E78" s="112">
        <f t="shared" si="1"/>
        <v>27437.25999999998</v>
      </c>
      <c r="F78" s="114"/>
      <c r="G78" s="115"/>
      <c r="H78" s="116"/>
      <c r="I78" s="116"/>
      <c r="J78" s="163"/>
    </row>
    <row r="79" spans="1:10" x14ac:dyDescent="0.25">
      <c r="A79" s="111"/>
      <c r="B79" s="102"/>
      <c r="C79" s="113">
        <v>0</v>
      </c>
      <c r="D79" s="224">
        <v>0</v>
      </c>
      <c r="E79" s="112">
        <f t="shared" si="1"/>
        <v>27437.25999999998</v>
      </c>
      <c r="F79" s="114"/>
      <c r="G79" s="115"/>
      <c r="H79" s="116"/>
      <c r="I79" s="116"/>
      <c r="J79" s="163"/>
    </row>
    <row r="80" spans="1:10" x14ac:dyDescent="0.25">
      <c r="A80" s="111"/>
      <c r="B80" s="196"/>
      <c r="C80" s="113">
        <v>0</v>
      </c>
      <c r="D80" s="224">
        <v>0</v>
      </c>
      <c r="E80" s="112">
        <f t="shared" si="1"/>
        <v>27437.25999999998</v>
      </c>
      <c r="F80" s="114"/>
      <c r="G80" s="115"/>
      <c r="H80" s="116"/>
      <c r="I80" s="116"/>
      <c r="J80" s="163"/>
    </row>
    <row r="81" spans="1:10" x14ac:dyDescent="0.25">
      <c r="A81" s="111"/>
      <c r="B81" s="102"/>
      <c r="C81" s="113">
        <v>0</v>
      </c>
      <c r="D81" s="224">
        <v>0</v>
      </c>
      <c r="E81" s="112">
        <f t="shared" si="1"/>
        <v>27437.25999999998</v>
      </c>
      <c r="F81" s="114"/>
      <c r="G81" s="115"/>
      <c r="H81" s="116"/>
      <c r="I81" s="116"/>
      <c r="J81" s="163"/>
    </row>
    <row r="82" spans="1:10" x14ac:dyDescent="0.25">
      <c r="A82" s="111"/>
      <c r="B82" s="196"/>
      <c r="C82" s="113">
        <v>0</v>
      </c>
      <c r="D82" s="224">
        <v>0</v>
      </c>
      <c r="E82" s="112">
        <f t="shared" si="1"/>
        <v>27437.25999999998</v>
      </c>
      <c r="F82" s="114"/>
      <c r="G82" s="115"/>
      <c r="H82" s="116"/>
      <c r="I82" s="116"/>
      <c r="J82" s="163"/>
    </row>
    <row r="83" spans="1:10" x14ac:dyDescent="0.25">
      <c r="A83" s="111"/>
      <c r="B83" s="102"/>
      <c r="C83" s="113">
        <v>0</v>
      </c>
      <c r="D83" s="224">
        <v>0</v>
      </c>
      <c r="E83" s="112">
        <f t="shared" si="1"/>
        <v>27437.25999999998</v>
      </c>
      <c r="F83" s="114"/>
      <c r="G83" s="115"/>
      <c r="H83" s="116"/>
      <c r="I83" s="116"/>
      <c r="J83" s="163"/>
    </row>
    <row r="84" spans="1:10" x14ac:dyDescent="0.25">
      <c r="A84" s="111"/>
      <c r="B84" s="102"/>
      <c r="C84" s="113">
        <v>0</v>
      </c>
      <c r="D84" s="224">
        <v>0</v>
      </c>
      <c r="E84" s="112">
        <f t="shared" si="1"/>
        <v>27437.25999999998</v>
      </c>
      <c r="F84" s="114"/>
      <c r="G84" s="115"/>
      <c r="H84" s="116"/>
      <c r="I84" s="116"/>
      <c r="J84" s="163"/>
    </row>
    <row r="85" spans="1:10" x14ac:dyDescent="0.25">
      <c r="A85" s="111"/>
      <c r="B85" s="102"/>
      <c r="C85" s="113">
        <v>0</v>
      </c>
      <c r="D85" s="224">
        <v>0</v>
      </c>
      <c r="E85" s="112">
        <f t="shared" si="1"/>
        <v>27437.25999999998</v>
      </c>
      <c r="F85" s="114"/>
      <c r="G85" s="115"/>
      <c r="H85" s="116"/>
      <c r="I85" s="116"/>
      <c r="J85" s="163"/>
    </row>
    <row r="86" spans="1:10" x14ac:dyDescent="0.25">
      <c r="A86" s="111"/>
      <c r="B86" s="102"/>
      <c r="C86" s="113">
        <v>0</v>
      </c>
      <c r="D86" s="224">
        <v>0</v>
      </c>
      <c r="E86" s="112">
        <f t="shared" si="1"/>
        <v>27437.25999999998</v>
      </c>
      <c r="F86" s="114"/>
      <c r="G86" s="115"/>
      <c r="H86" s="116"/>
      <c r="I86" s="116"/>
      <c r="J86" s="163"/>
    </row>
    <row r="87" spans="1:10" x14ac:dyDescent="0.25">
      <c r="A87" s="111"/>
      <c r="B87" s="102"/>
      <c r="C87" s="113">
        <v>0</v>
      </c>
      <c r="D87" s="224">
        <v>0</v>
      </c>
      <c r="E87" s="112">
        <f t="shared" si="1"/>
        <v>27437.25999999998</v>
      </c>
      <c r="F87" s="114"/>
      <c r="G87" s="115"/>
      <c r="H87" s="116"/>
      <c r="I87" s="116"/>
      <c r="J87" s="163"/>
    </row>
    <row r="88" spans="1:10" x14ac:dyDescent="0.25">
      <c r="A88" s="111"/>
      <c r="B88" s="102"/>
      <c r="C88" s="113">
        <v>0</v>
      </c>
      <c r="D88" s="224">
        <v>0</v>
      </c>
      <c r="E88" s="112">
        <f t="shared" si="1"/>
        <v>27437.25999999998</v>
      </c>
      <c r="F88" s="114"/>
      <c r="G88" s="115"/>
      <c r="H88" s="116"/>
      <c r="I88" s="116"/>
      <c r="J88" s="163"/>
    </row>
    <row r="89" spans="1:10" x14ac:dyDescent="0.25">
      <c r="A89" s="111"/>
      <c r="B89" s="102"/>
      <c r="C89" s="113">
        <v>0</v>
      </c>
      <c r="D89" s="224">
        <v>0</v>
      </c>
      <c r="E89" s="112">
        <f t="shared" si="1"/>
        <v>27437.25999999998</v>
      </c>
      <c r="F89" s="114"/>
      <c r="G89" s="115"/>
      <c r="H89" s="116"/>
      <c r="I89" s="116"/>
      <c r="J89" s="163"/>
    </row>
    <row r="90" spans="1:10" x14ac:dyDescent="0.25">
      <c r="A90" s="111"/>
      <c r="B90" s="102"/>
      <c r="C90" s="113">
        <v>0</v>
      </c>
      <c r="D90" s="224">
        <v>0</v>
      </c>
      <c r="E90" s="112">
        <f t="shared" si="1"/>
        <v>27437.25999999998</v>
      </c>
      <c r="F90" s="114"/>
      <c r="G90" s="115"/>
      <c r="H90" s="116"/>
      <c r="I90" s="116"/>
      <c r="J90" s="163"/>
    </row>
    <row r="91" spans="1:10" x14ac:dyDescent="0.25">
      <c r="A91" s="111"/>
      <c r="B91" s="102"/>
      <c r="C91" s="113">
        <v>0</v>
      </c>
      <c r="D91" s="224">
        <v>0</v>
      </c>
      <c r="E91" s="112">
        <f t="shared" si="1"/>
        <v>27437.25999999998</v>
      </c>
      <c r="F91" s="114"/>
      <c r="G91" s="115"/>
      <c r="H91" s="116"/>
      <c r="I91" s="103"/>
      <c r="J91" s="163"/>
    </row>
    <row r="92" spans="1:10" x14ac:dyDescent="0.25">
      <c r="A92" s="111"/>
      <c r="B92" s="102"/>
      <c r="C92" s="113">
        <v>0</v>
      </c>
      <c r="D92" s="224">
        <v>0</v>
      </c>
      <c r="E92" s="112">
        <f t="shared" si="1"/>
        <v>27437.25999999998</v>
      </c>
      <c r="F92" s="114"/>
      <c r="G92" s="115"/>
      <c r="H92" s="116"/>
      <c r="I92" s="116"/>
      <c r="J92" s="163"/>
    </row>
    <row r="93" spans="1:10" x14ac:dyDescent="0.25">
      <c r="A93" s="111"/>
      <c r="B93" s="102"/>
      <c r="C93" s="113">
        <v>0</v>
      </c>
      <c r="D93" s="224">
        <v>0</v>
      </c>
      <c r="E93" s="112">
        <f t="shared" si="1"/>
        <v>27437.25999999998</v>
      </c>
      <c r="F93" s="114"/>
      <c r="G93" s="115"/>
      <c r="H93" s="116"/>
      <c r="I93" s="103"/>
      <c r="J93" s="163"/>
    </row>
    <row r="94" spans="1:10" x14ac:dyDescent="0.25">
      <c r="A94" s="111"/>
      <c r="B94" s="102"/>
      <c r="C94" s="113">
        <v>0</v>
      </c>
      <c r="D94" s="224">
        <v>0</v>
      </c>
      <c r="E94" s="112">
        <f t="shared" si="1"/>
        <v>27437.25999999998</v>
      </c>
      <c r="F94" s="114"/>
      <c r="G94" s="115"/>
      <c r="H94" s="116"/>
      <c r="I94" s="103"/>
      <c r="J94" s="163"/>
    </row>
    <row r="95" spans="1:10" x14ac:dyDescent="0.25">
      <c r="A95" s="111"/>
      <c r="B95" s="102"/>
      <c r="C95" s="113">
        <v>0</v>
      </c>
      <c r="D95" s="224">
        <v>0</v>
      </c>
      <c r="E95" s="112">
        <f t="shared" si="1"/>
        <v>27437.25999999998</v>
      </c>
      <c r="F95" s="114"/>
      <c r="G95" s="115"/>
      <c r="H95" s="116"/>
      <c r="I95" s="103"/>
      <c r="J95" s="163"/>
    </row>
    <row r="96" spans="1:10" x14ac:dyDescent="0.25">
      <c r="A96" s="111"/>
      <c r="B96" s="102"/>
      <c r="C96" s="113">
        <v>0</v>
      </c>
      <c r="D96" s="224">
        <v>0</v>
      </c>
      <c r="E96" s="112">
        <f t="shared" si="1"/>
        <v>27437.25999999998</v>
      </c>
      <c r="F96" s="114"/>
      <c r="G96" s="115"/>
      <c r="H96" s="116"/>
      <c r="I96" s="103"/>
      <c r="J96" s="163"/>
    </row>
    <row r="97" spans="1:10" x14ac:dyDescent="0.25">
      <c r="A97" s="111"/>
      <c r="B97" s="102"/>
      <c r="C97" s="113">
        <v>0</v>
      </c>
      <c r="D97" s="224">
        <v>0</v>
      </c>
      <c r="E97" s="112">
        <f t="shared" si="1"/>
        <v>27437.25999999998</v>
      </c>
      <c r="F97" s="114"/>
      <c r="G97" s="115"/>
      <c r="H97" s="116"/>
      <c r="I97" s="103"/>
      <c r="J97" s="163"/>
    </row>
    <row r="98" spans="1:10" x14ac:dyDescent="0.25">
      <c r="A98" s="111"/>
      <c r="B98" s="196"/>
      <c r="C98" s="113">
        <v>0</v>
      </c>
      <c r="D98" s="224">
        <v>0</v>
      </c>
      <c r="E98" s="112">
        <f t="shared" si="1"/>
        <v>27437.25999999998</v>
      </c>
      <c r="F98" s="114"/>
      <c r="G98" s="115"/>
      <c r="H98" s="116"/>
      <c r="I98" s="116"/>
      <c r="J98" s="163"/>
    </row>
    <row r="99" spans="1:10" x14ac:dyDescent="0.25">
      <c r="A99" s="111"/>
      <c r="B99" s="196"/>
      <c r="C99" s="113">
        <v>0</v>
      </c>
      <c r="D99" s="224">
        <v>0</v>
      </c>
      <c r="E99" s="112">
        <f t="shared" si="1"/>
        <v>27437.25999999998</v>
      </c>
      <c r="F99" s="114"/>
      <c r="G99" s="115"/>
      <c r="H99" s="116"/>
      <c r="I99" s="116"/>
      <c r="J99" s="163"/>
    </row>
    <row r="100" spans="1:10" x14ac:dyDescent="0.25">
      <c r="A100" s="111"/>
      <c r="B100" s="196"/>
      <c r="C100" s="113">
        <v>0</v>
      </c>
      <c r="D100" s="224">
        <v>0</v>
      </c>
      <c r="E100" s="112">
        <f t="shared" si="1"/>
        <v>27437.25999999998</v>
      </c>
      <c r="F100" s="114"/>
      <c r="G100" s="115"/>
      <c r="H100" s="116"/>
      <c r="I100" s="116"/>
      <c r="J100" s="163"/>
    </row>
    <row r="101" spans="1:10" x14ac:dyDescent="0.25">
      <c r="A101" s="111"/>
      <c r="B101" s="196"/>
      <c r="C101" s="113">
        <v>0</v>
      </c>
      <c r="D101" s="224">
        <v>0</v>
      </c>
      <c r="E101" s="112">
        <f t="shared" si="1"/>
        <v>27437.25999999998</v>
      </c>
      <c r="F101" s="114"/>
      <c r="G101" s="115"/>
      <c r="H101" s="116"/>
      <c r="I101" s="116"/>
      <c r="J101" s="163"/>
    </row>
    <row r="102" spans="1:10" x14ac:dyDescent="0.25">
      <c r="A102" s="111"/>
      <c r="B102" s="196"/>
      <c r="C102" s="113">
        <v>0</v>
      </c>
      <c r="D102" s="224">
        <v>0</v>
      </c>
      <c r="E102" s="112">
        <f t="shared" si="1"/>
        <v>27437.25999999998</v>
      </c>
      <c r="F102" s="114"/>
      <c r="G102" s="115"/>
      <c r="H102" s="116"/>
      <c r="I102" s="116"/>
      <c r="J102" s="163"/>
    </row>
    <row r="103" spans="1:10" x14ac:dyDescent="0.25">
      <c r="A103" s="111"/>
      <c r="B103" s="196"/>
      <c r="C103" s="113">
        <v>0</v>
      </c>
      <c r="D103" s="224">
        <v>0</v>
      </c>
      <c r="E103" s="112">
        <f t="shared" si="1"/>
        <v>27437.25999999998</v>
      </c>
      <c r="F103" s="114"/>
      <c r="G103" s="115"/>
      <c r="H103" s="116"/>
      <c r="I103" s="116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27437.25999999998</v>
      </c>
      <c r="F104" s="114"/>
      <c r="G104" s="115"/>
      <c r="H104" s="116"/>
      <c r="I104" s="116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1"/>
        <v>27437.25999999998</v>
      </c>
      <c r="F105" s="114"/>
      <c r="G105" s="115"/>
      <c r="H105" s="116"/>
      <c r="I105" s="116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27437.25999999998</v>
      </c>
      <c r="F106" s="114"/>
      <c r="G106" s="115"/>
      <c r="H106" s="116"/>
      <c r="I106" s="116"/>
      <c r="J106" s="163"/>
    </row>
    <row r="107" spans="1:10" x14ac:dyDescent="0.25">
      <c r="A107" s="111"/>
      <c r="B107" s="185"/>
      <c r="C107" s="113">
        <v>0</v>
      </c>
      <c r="D107" s="113">
        <v>0</v>
      </c>
      <c r="E107" s="112">
        <f t="shared" si="1"/>
        <v>27437.25999999998</v>
      </c>
      <c r="F107" s="114"/>
      <c r="G107" s="115"/>
      <c r="H107" s="116"/>
      <c r="I107" s="116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27437.25999999998</v>
      </c>
      <c r="F108" s="114"/>
      <c r="G108" s="115"/>
      <c r="H108" s="116"/>
      <c r="I108" s="116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1"/>
        <v>27437.25999999998</v>
      </c>
      <c r="F109" s="114"/>
      <c r="G109" s="115"/>
      <c r="H109" s="116"/>
      <c r="I109" s="116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27437.25999999998</v>
      </c>
      <c r="F110" s="114"/>
      <c r="G110" s="115"/>
      <c r="H110" s="116"/>
      <c r="I110" s="116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1"/>
        <v>27437.25999999998</v>
      </c>
      <c r="F111" s="114"/>
      <c r="G111" s="115"/>
      <c r="H111" s="116"/>
      <c r="I111" s="116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27437.25999999998</v>
      </c>
      <c r="F112" s="114"/>
      <c r="G112" s="115"/>
      <c r="H112" s="116"/>
      <c r="I112" s="103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1"/>
        <v>27437.25999999998</v>
      </c>
      <c r="F113" s="114"/>
      <c r="G113" s="115"/>
      <c r="H113" s="116"/>
      <c r="I113" s="116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27437.25999999998</v>
      </c>
      <c r="F114" s="114"/>
      <c r="G114" s="115"/>
      <c r="H114" s="116"/>
      <c r="I114" s="103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1"/>
        <v>27437.25999999998</v>
      </c>
      <c r="F115" s="114"/>
      <c r="G115" s="115"/>
      <c r="H115" s="116"/>
      <c r="I115" s="103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27437.25999999998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1"/>
        <v>27437.25999999998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27437.25999999998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1"/>
        <v>27437.25999999998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1"/>
        <v>27437.25999999998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1"/>
        <v>27437.25999999998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1"/>
        <v>27437.25999999998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1"/>
        <v>27437.25999999998</v>
      </c>
      <c r="F123" s="173"/>
      <c r="G123" s="174"/>
      <c r="H123" s="175"/>
      <c r="I123" s="172"/>
      <c r="J123" s="163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1"/>
        <v>27437.25999999998</v>
      </c>
      <c r="F124" s="173"/>
      <c r="G124" s="174"/>
      <c r="H124" s="175"/>
      <c r="I124" s="172"/>
      <c r="J124" s="163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1"/>
        <v>27437.25999999998</v>
      </c>
      <c r="F125" s="173"/>
      <c r="G125" s="174"/>
      <c r="H125" s="175"/>
      <c r="I125" s="172"/>
      <c r="J125" s="163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1"/>
        <v>27437.25999999998</v>
      </c>
      <c r="F126" s="173"/>
      <c r="G126" s="174"/>
      <c r="H126" s="175"/>
      <c r="I126" s="172"/>
      <c r="J126" s="163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1"/>
        <v>27437.25999999998</v>
      </c>
      <c r="F127" s="173"/>
      <c r="G127" s="174"/>
      <c r="H127" s="175"/>
      <c r="I127" s="172"/>
      <c r="J127" s="163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1"/>
        <v>27437.25999999998</v>
      </c>
      <c r="F128" s="173"/>
      <c r="G128" s="174"/>
      <c r="H128" s="175"/>
      <c r="I128" s="172"/>
      <c r="J128" s="163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1"/>
        <v>27437.25999999998</v>
      </c>
      <c r="F129" s="173"/>
      <c r="G129" s="174"/>
      <c r="H129" s="175"/>
      <c r="I129" s="172"/>
      <c r="J129" s="163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1"/>
        <v>27437.25999999998</v>
      </c>
      <c r="F130" s="173"/>
      <c r="G130" s="174"/>
      <c r="H130" s="175"/>
      <c r="I130" s="172"/>
      <c r="J130" s="163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1"/>
        <v>27437.25999999998</v>
      </c>
      <c r="F131" s="173"/>
      <c r="G131" s="174"/>
      <c r="H131" s="175"/>
      <c r="I131" s="172"/>
      <c r="J131" s="163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1"/>
        <v>27437.25999999998</v>
      </c>
      <c r="F132" s="173"/>
      <c r="G132" s="174"/>
      <c r="H132" s="175"/>
      <c r="I132" s="172"/>
      <c r="J132" s="163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1"/>
        <v>27437.25999999998</v>
      </c>
      <c r="F133" s="173"/>
      <c r="G133" s="174"/>
      <c r="H133" s="175"/>
      <c r="I133" s="172"/>
      <c r="J133" s="163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1"/>
        <v>27437.25999999998</v>
      </c>
      <c r="F134" s="173"/>
      <c r="G134" s="174"/>
      <c r="H134" s="175"/>
      <c r="I134" s="172"/>
      <c r="J134" s="163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1"/>
        <v>27437.25999999998</v>
      </c>
      <c r="F135" s="173"/>
      <c r="G135" s="174"/>
      <c r="H135" s="175"/>
      <c r="I135" s="172"/>
      <c r="J135" s="163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62" si="2">E135-C136+D136</f>
        <v>27437.25999999998</v>
      </c>
      <c r="F136" s="173"/>
      <c r="G136" s="174"/>
      <c r="H136" s="175"/>
      <c r="I136" s="172"/>
      <c r="J136" s="163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2"/>
        <v>27437.25999999998</v>
      </c>
      <c r="F137" s="173"/>
      <c r="G137" s="174"/>
      <c r="H137" s="175"/>
      <c r="I137" s="172"/>
      <c r="J137" s="163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2"/>
        <v>27437.25999999998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27437.25999999998</v>
      </c>
      <c r="F139" s="173"/>
      <c r="G139" s="174"/>
      <c r="H139" s="175"/>
      <c r="I139" s="172"/>
      <c r="J139" s="163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2"/>
        <v>27437.25999999998</v>
      </c>
      <c r="F140" s="173"/>
      <c r="G140" s="174"/>
      <c r="H140" s="175"/>
      <c r="I140" s="172"/>
      <c r="J140" s="163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2"/>
        <v>27437.25999999998</v>
      </c>
      <c r="F141" s="173"/>
      <c r="G141" s="174"/>
      <c r="H141" s="175"/>
      <c r="I141" s="172"/>
      <c r="J141" s="163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2"/>
        <v>27437.25999999998</v>
      </c>
      <c r="F142" s="173"/>
      <c r="G142" s="174"/>
      <c r="H142" s="175"/>
      <c r="I142" s="172"/>
      <c r="J142" s="163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2"/>
        <v>27437.25999999998</v>
      </c>
      <c r="F143" s="173"/>
      <c r="G143" s="174"/>
      <c r="H143" s="175"/>
      <c r="I143" s="172"/>
      <c r="J143" s="163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2"/>
        <v>27437.25999999998</v>
      </c>
      <c r="F144" s="173"/>
      <c r="G144" s="174"/>
      <c r="H144" s="175"/>
      <c r="I144" s="172"/>
      <c r="J144" s="163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2"/>
        <v>27437.25999999998</v>
      </c>
      <c r="F145" s="173"/>
      <c r="G145" s="174"/>
      <c r="H145" s="175"/>
      <c r="I145" s="172"/>
      <c r="J145" s="163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2"/>
        <v>27437.25999999998</v>
      </c>
      <c r="F146" s="173"/>
      <c r="G146" s="174"/>
      <c r="H146" s="175"/>
      <c r="I146" s="172"/>
      <c r="J146" s="163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2"/>
        <v>27437.25999999998</v>
      </c>
      <c r="F147" s="173"/>
      <c r="G147" s="174"/>
      <c r="H147" s="175"/>
      <c r="I147" s="172"/>
      <c r="J147" s="163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2"/>
        <v>27437.25999999998</v>
      </c>
      <c r="F148" s="173"/>
      <c r="G148" s="174"/>
      <c r="H148" s="175"/>
      <c r="I148" s="172"/>
      <c r="J148" s="163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2"/>
        <v>27437.25999999998</v>
      </c>
      <c r="F149" s="173"/>
      <c r="G149" s="174"/>
      <c r="H149" s="175"/>
      <c r="I149" s="172"/>
      <c r="J149" s="163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2"/>
        <v>27437.25999999998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27437.25999999998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2"/>
        <v>27437.25999999998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27437.25999999998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2"/>
        <v>27437.25999999998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27437.25999999998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2"/>
        <v>27437.25999999998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27437.25999999998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2"/>
        <v>27437.25999999998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27437.25999999998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2"/>
        <v>27437.25999999998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94"/>
      <c r="C161" s="113">
        <v>0</v>
      </c>
      <c r="D161" s="113">
        <v>0</v>
      </c>
      <c r="E161" s="112">
        <f t="shared" si="2"/>
        <v>27437.25999999998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2"/>
        <v>27437.25999999998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ref="E163:E226" si="3">E162-C163+D163</f>
        <v>27437.25999999998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3"/>
        <v>27437.25999999998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27437.25999999998</v>
      </c>
      <c r="F165" s="173"/>
      <c r="G165" s="174"/>
      <c r="H165" s="175"/>
      <c r="I165" s="172"/>
      <c r="J165" s="163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3"/>
        <v>27437.25999999998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27437.25999999998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3"/>
        <v>27437.25999999998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27437.25999999998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3"/>
        <v>27437.25999999998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27437.25999999998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3"/>
        <v>27437.25999999998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27437.25999999998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3"/>
        <v>27437.25999999998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27437.25999999998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3"/>
        <v>27437.25999999998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27437.25999999998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3"/>
        <v>27437.25999999998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27437.25999999998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3"/>
        <v>27437.25999999998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27437.25999999998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3"/>
        <v>27437.25999999998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27437.25999999998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3"/>
        <v>27437.25999999998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27437.25999999998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3"/>
        <v>27437.25999999998</v>
      </c>
      <c r="F186" s="173"/>
      <c r="G186" s="174"/>
      <c r="H186" s="175"/>
      <c r="I186" s="175"/>
      <c r="J186" s="163"/>
    </row>
    <row r="187" spans="1:10" s="117" customFormat="1" x14ac:dyDescent="0.25">
      <c r="A187" s="111"/>
      <c r="B187" s="187"/>
      <c r="C187" s="113">
        <v>0</v>
      </c>
      <c r="D187" s="113">
        <v>0</v>
      </c>
      <c r="E187" s="112">
        <f t="shared" si="3"/>
        <v>27437.25999999998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3"/>
        <v>27437.25999999998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27437.25999999998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3"/>
        <v>27437.25999999998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27437.25999999998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3"/>
        <v>27437.25999999998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27437.25999999998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3"/>
        <v>27437.25999999998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27437.25999999998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3"/>
        <v>27437.25999999998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27437.25999999998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3"/>
        <v>27437.25999999998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27437.25999999998</v>
      </c>
      <c r="F199" s="173"/>
      <c r="G199" s="174"/>
      <c r="H199" s="175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si="3"/>
        <v>27437.25999999998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27437.25999999998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3"/>
        <v>27437.25999999998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27437.25999999998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3"/>
        <v>27437.25999999998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27437.25999999998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3"/>
        <v>27437.25999999998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85"/>
      <c r="C207" s="113">
        <v>0</v>
      </c>
      <c r="D207" s="113">
        <v>0</v>
      </c>
      <c r="E207" s="112">
        <f t="shared" si="3"/>
        <v>27437.25999999998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3"/>
        <v>27437.25999999998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27437.25999999998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3"/>
        <v>27437.25999999998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27437.25999999998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3"/>
        <v>27437.25999999998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27437.25999999998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3"/>
        <v>27437.25999999998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27437.25999999998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3"/>
        <v>27437.25999999998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27437.25999999998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3"/>
        <v>27437.25999999998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27437.25999999998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3"/>
        <v>27437.25999999998</v>
      </c>
      <c r="F220" s="173"/>
      <c r="G220" s="174"/>
      <c r="H220" s="175"/>
      <c r="I220" s="172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27437.25999999998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3"/>
        <v>27437.25999999998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3"/>
        <v>27437.25999999998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3"/>
        <v>27437.25999999998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27437.25999999998</v>
      </c>
      <c r="F225" s="173"/>
      <c r="G225" s="174"/>
      <c r="H225" s="175"/>
      <c r="I225" s="172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3"/>
        <v>27437.25999999998</v>
      </c>
      <c r="F226" s="173"/>
      <c r="G226" s="174"/>
      <c r="H226" s="175"/>
      <c r="I226" s="172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ref="E227:E290" si="4">E226-C227+D227</f>
        <v>27437.25999999998</v>
      </c>
      <c r="F227" s="173"/>
      <c r="G227" s="174"/>
      <c r="H227" s="175"/>
      <c r="I227" s="172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4"/>
        <v>27437.25999999998</v>
      </c>
      <c r="F228" s="173"/>
      <c r="G228" s="174"/>
      <c r="H228" s="175"/>
      <c r="I228" s="172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27437.25999999998</v>
      </c>
      <c r="F229" s="173"/>
      <c r="G229" s="174"/>
      <c r="H229" s="175"/>
      <c r="I229" s="172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4"/>
        <v>27437.25999999998</v>
      </c>
      <c r="F230" s="173"/>
      <c r="G230" s="174"/>
      <c r="H230" s="175"/>
      <c r="I230" s="172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27437.25999999998</v>
      </c>
      <c r="F231" s="173"/>
      <c r="G231" s="174"/>
      <c r="H231" s="175"/>
      <c r="I231" s="172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4"/>
        <v>27437.25999999998</v>
      </c>
      <c r="F232" s="173"/>
      <c r="G232" s="174"/>
      <c r="H232" s="175"/>
      <c r="I232" s="172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27437.25999999998</v>
      </c>
      <c r="F233" s="173"/>
      <c r="G233" s="174"/>
      <c r="H233" s="175"/>
      <c r="I233" s="172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4"/>
        <v>27437.25999999998</v>
      </c>
      <c r="F234" s="173"/>
      <c r="G234" s="174"/>
      <c r="H234" s="175"/>
      <c r="I234" s="172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27437.25999999998</v>
      </c>
      <c r="F235" s="173"/>
      <c r="G235" s="174"/>
      <c r="H235" s="175"/>
      <c r="I235" s="172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4"/>
        <v>27437.25999999998</v>
      </c>
      <c r="F236" s="173"/>
      <c r="G236" s="174"/>
      <c r="H236" s="175"/>
      <c r="I236" s="172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27437.25999999998</v>
      </c>
      <c r="F237" s="173"/>
      <c r="G237" s="174"/>
      <c r="H237" s="175"/>
      <c r="I237" s="172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4"/>
        <v>27437.25999999998</v>
      </c>
      <c r="F238" s="173"/>
      <c r="G238" s="174"/>
      <c r="H238" s="175"/>
      <c r="I238" s="172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27437.25999999998</v>
      </c>
      <c r="F239" s="173"/>
      <c r="G239" s="174"/>
      <c r="H239" s="175"/>
      <c r="I239" s="172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4"/>
        <v>27437.25999999998</v>
      </c>
      <c r="F240" s="173"/>
      <c r="G240" s="174"/>
      <c r="H240" s="175"/>
      <c r="I240" s="172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27437.25999999998</v>
      </c>
      <c r="F241" s="173"/>
      <c r="G241" s="174"/>
      <c r="H241" s="175"/>
      <c r="I241" s="172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4"/>
        <v>27437.25999999998</v>
      </c>
      <c r="F242" s="173"/>
      <c r="G242" s="174"/>
      <c r="H242" s="175"/>
      <c r="I242" s="172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27437.25999999998</v>
      </c>
      <c r="F243" s="173"/>
      <c r="G243" s="174"/>
      <c r="H243" s="175"/>
      <c r="I243" s="172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4"/>
        <v>27437.25999999998</v>
      </c>
      <c r="F244" s="173"/>
      <c r="G244" s="174"/>
      <c r="H244" s="175"/>
      <c r="I244" s="172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27437.25999999998</v>
      </c>
      <c r="F245" s="173"/>
      <c r="G245" s="174"/>
      <c r="H245" s="175"/>
      <c r="I245" s="172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4"/>
        <v>27437.25999999998</v>
      </c>
      <c r="F246" s="173"/>
      <c r="G246" s="174"/>
      <c r="H246" s="175"/>
      <c r="I246" s="172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27437.25999999998</v>
      </c>
      <c r="F247" s="173"/>
      <c r="G247" s="174"/>
      <c r="H247" s="175"/>
      <c r="I247" s="176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4"/>
        <v>27437.25999999998</v>
      </c>
      <c r="F248" s="173"/>
      <c r="G248" s="174"/>
      <c r="H248" s="175"/>
      <c r="I248" s="172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27437.25999999998</v>
      </c>
      <c r="F249" s="173"/>
      <c r="G249" s="174"/>
      <c r="H249" s="175"/>
      <c r="I249" s="172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4"/>
        <v>27437.25999999998</v>
      </c>
      <c r="F250" s="173"/>
      <c r="G250" s="174"/>
      <c r="H250" s="175"/>
      <c r="I250" s="172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27437.25999999998</v>
      </c>
      <c r="F251" s="173"/>
      <c r="G251" s="174"/>
      <c r="H251" s="175"/>
      <c r="I251" s="172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4"/>
        <v>27437.25999999998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27437.25999999998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4"/>
        <v>27437.25999999998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27437.25999999998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4"/>
        <v>27437.25999999998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27437.25999999998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4"/>
        <v>27437.25999999998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27437.25999999998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4"/>
        <v>27437.25999999998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27437.25999999998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4"/>
        <v>27437.25999999998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27437.25999999998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si="4"/>
        <v>27437.25999999998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27437.25999999998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4"/>
        <v>27437.25999999998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27437.25999999998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4"/>
        <v>27437.25999999998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4"/>
        <v>27437.25999999998</v>
      </c>
      <c r="F269" s="114"/>
      <c r="G269" s="115"/>
      <c r="H269" s="116"/>
      <c r="I269" s="103"/>
      <c r="J269" s="163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4"/>
        <v>27437.25999999998</v>
      </c>
      <c r="F270" s="114"/>
      <c r="G270" s="115"/>
      <c r="H270" s="116"/>
      <c r="I270" s="103"/>
      <c r="J270" s="163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4"/>
        <v>27437.25999999998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4"/>
        <v>27437.25999999998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4"/>
        <v>27437.25999999998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4"/>
        <v>27437.25999999998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4"/>
        <v>27437.25999999998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4"/>
        <v>27437.25999999998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4"/>
        <v>27437.25999999998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4"/>
        <v>27437.25999999998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4"/>
        <v>27437.25999999998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4"/>
        <v>27437.25999999998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4"/>
        <v>27437.25999999998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4"/>
        <v>27437.25999999998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4"/>
        <v>27437.25999999998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4"/>
        <v>27437.25999999998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4"/>
        <v>27437.25999999998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4"/>
        <v>27437.25999999998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4"/>
        <v>27437.25999999998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4"/>
        <v>27437.25999999998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4"/>
        <v>27437.25999999998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4"/>
        <v>27437.25999999998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ref="E291:E312" si="5">E290-C291+D291</f>
        <v>27437.25999999998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5"/>
        <v>27437.25999999998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5"/>
        <v>27437.25999999998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5"/>
        <v>27437.25999999998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5"/>
        <v>27437.25999999998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5"/>
        <v>27437.25999999998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5"/>
        <v>27437.25999999998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5"/>
        <v>27437.25999999998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5"/>
        <v>27437.25999999998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5"/>
        <v>27437.25999999998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5"/>
        <v>27437.25999999998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5"/>
        <v>27437.25999999998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5"/>
        <v>27437.25999999998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5"/>
        <v>27437.25999999998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5"/>
        <v>27437.25999999998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5"/>
        <v>27437.25999999998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5"/>
        <v>27437.25999999998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5"/>
        <v>27437.25999999998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5"/>
        <v>27437.25999999998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5"/>
        <v>27437.25999999998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5"/>
        <v>27437.25999999998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5"/>
        <v>27437.25999999998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ref="E313:E373" si="6">E312-C313+D313</f>
        <v>27437.25999999998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27437.25999999998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6"/>
        <v>27437.25999999998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6"/>
        <v>27437.25999999998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6"/>
        <v>27437.25999999998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6"/>
        <v>27437.25999999998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6"/>
        <v>27437.25999999998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6"/>
        <v>27437.25999999998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6"/>
        <v>27437.25999999998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6"/>
        <v>27437.25999999998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6"/>
        <v>27437.25999999998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6"/>
        <v>27437.25999999998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6"/>
        <v>27437.25999999998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6"/>
        <v>27437.25999999998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6"/>
        <v>27437.25999999998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si="6"/>
        <v>27437.25999999998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6"/>
        <v>27437.25999999998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6"/>
        <v>27437.25999999998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6"/>
        <v>27437.25999999998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6"/>
        <v>27437.25999999998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6"/>
        <v>27437.25999999998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6"/>
        <v>27437.25999999998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6"/>
        <v>27437.25999999998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6"/>
        <v>27437.25999999998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6"/>
        <v>27437.25999999998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6"/>
        <v>27437.25999999998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6"/>
        <v>27437.25999999998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6"/>
        <v>27437.25999999998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6"/>
        <v>27437.25999999998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6"/>
        <v>27437.25999999998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6"/>
        <v>27437.25999999998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6"/>
        <v>27437.25999999998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6"/>
        <v>27437.25999999998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6"/>
        <v>27437.25999999998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6"/>
        <v>27437.25999999998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6"/>
        <v>27437.25999999998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6"/>
        <v>27437.25999999998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6"/>
        <v>27437.25999999998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6"/>
        <v>27437.25999999998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6"/>
        <v>27437.25999999998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6"/>
        <v>27437.25999999998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6"/>
        <v>27437.25999999998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6"/>
        <v>27437.25999999998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6"/>
        <v>27437.25999999998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6"/>
        <v>27437.25999999998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6"/>
        <v>27437.25999999998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6"/>
        <v>27437.25999999998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6"/>
        <v>27437.25999999998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6"/>
        <v>27437.25999999998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6"/>
        <v>27437.25999999998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6"/>
        <v>27437.25999999998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6"/>
        <v>27437.25999999998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6"/>
        <v>27437.25999999998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6"/>
        <v>27437.25999999998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6"/>
        <v>27437.25999999998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6"/>
        <v>27437.25999999998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6"/>
        <v>27437.25999999998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6"/>
        <v>27437.25999999998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6"/>
        <v>27437.25999999998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6"/>
        <v>27437.25999999998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6"/>
        <v>27437.25999999998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ref="E374:E437" si="7">E373-C374+D374</f>
        <v>27437.25999999998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7"/>
        <v>27437.25999999998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7"/>
        <v>27437.25999999998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7"/>
        <v>27437.25999999998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7"/>
        <v>27437.25999999998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7"/>
        <v>27437.25999999998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7"/>
        <v>27437.25999999998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7"/>
        <v>27437.25999999998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7"/>
        <v>27437.25999999998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7"/>
        <v>27437.25999999998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7"/>
        <v>27437.25999999998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7"/>
        <v>27437.25999999998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7"/>
        <v>27437.25999999998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7"/>
        <v>27437.25999999998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7"/>
        <v>27437.25999999998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7"/>
        <v>27437.25999999998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7"/>
        <v>27437.25999999998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7"/>
        <v>27437.25999999998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si="7"/>
        <v>27437.25999999998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7"/>
        <v>27437.25999999998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7"/>
        <v>27437.25999999998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7"/>
        <v>27437.25999999998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7"/>
        <v>27437.25999999998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7"/>
        <v>27437.25999999998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7"/>
        <v>27437.25999999998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7"/>
        <v>27437.25999999998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7"/>
        <v>27437.25999999998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7"/>
        <v>27437.25999999998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7"/>
        <v>27437.25999999998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7"/>
        <v>27437.25999999998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7"/>
        <v>27437.25999999998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7"/>
        <v>27437.25999999998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7"/>
        <v>27437.25999999998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7"/>
        <v>27437.25999999998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7"/>
        <v>27437.25999999998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7"/>
        <v>27437.25999999998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7"/>
        <v>27437.25999999998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7"/>
        <v>27437.25999999998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7"/>
        <v>27437.25999999998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7"/>
        <v>27437.25999999998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7"/>
        <v>27437.25999999998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7"/>
        <v>27437.25999999998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7"/>
        <v>27437.25999999998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7"/>
        <v>27437.25999999998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7"/>
        <v>27437.25999999998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7"/>
        <v>27437.25999999998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7"/>
        <v>27437.25999999998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7"/>
        <v>27437.25999999998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7"/>
        <v>27437.25999999998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7"/>
        <v>27437.25999999998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7"/>
        <v>27437.25999999998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7"/>
        <v>27437.25999999998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7"/>
        <v>27437.25999999998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7"/>
        <v>27437.25999999998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7"/>
        <v>27437.25999999998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7"/>
        <v>27437.25999999998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7"/>
        <v>27437.25999999998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7"/>
        <v>27437.25999999998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7"/>
        <v>27437.25999999998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7"/>
        <v>27437.25999999998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7"/>
        <v>27437.25999999998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7"/>
        <v>27437.25999999998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7"/>
        <v>27437.25999999998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7"/>
        <v>27437.25999999998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ref="E438:E501" si="8">E437-C438+D438</f>
        <v>27437.25999999998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8"/>
        <v>27437.25999999998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8"/>
        <v>27437.25999999998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8"/>
        <v>27437.25999999998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8"/>
        <v>27437.25999999998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8"/>
        <v>27437.25999999998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8"/>
        <v>27437.25999999998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8"/>
        <v>27437.25999999998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8"/>
        <v>27437.25999999998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27437.25999999998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8"/>
        <v>27437.25999999998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27437.25999999998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8"/>
        <v>27437.25999999998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27437.25999999998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8"/>
        <v>27437.25999999998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27437.25999999998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8"/>
        <v>27437.25999999998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27437.25999999998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si="8"/>
        <v>27437.25999999998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27437.25999999998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8"/>
        <v>27437.25999999998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27437.25999999998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8"/>
        <v>27437.25999999998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27437.25999999998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8"/>
        <v>27437.25999999998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27437.25999999998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8"/>
        <v>27437.25999999998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27437.25999999998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8"/>
        <v>27437.25999999998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27437.25999999998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8"/>
        <v>27437.25999999998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27437.25999999998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8"/>
        <v>27437.25999999998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27437.25999999998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8"/>
        <v>27437.25999999998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27437.25999999998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8"/>
        <v>27437.25999999998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27437.25999999998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8"/>
        <v>27437.25999999998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27437.25999999998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8"/>
        <v>27437.25999999998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27437.25999999998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8"/>
        <v>27437.25999999998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27437.25999999998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8"/>
        <v>27437.25999999998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27437.25999999998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8"/>
        <v>27437.25999999998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27437.25999999998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8"/>
        <v>27437.25999999998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27437.25999999998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8"/>
        <v>27437.25999999998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27437.25999999998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8"/>
        <v>27437.25999999998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27437.25999999998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8"/>
        <v>27437.25999999998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27437.25999999998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27437.25999999998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27437.25999999998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27437.25999999998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27437.25999999998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27437.25999999998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27437.25999999998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27437.25999999998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27437.25999999998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ref="E502:E565" si="9">E501-C502+D502</f>
        <v>27437.25999999998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27437.25999999998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27437.25999999998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27437.25999999998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27437.25999999998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27437.25999999998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27437.25999999998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27437.25999999998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27437.25999999998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27437.25999999998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27437.25999999998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27437.25999999998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27437.25999999998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27437.25999999998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27437.25999999998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27437.25999999998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27437.25999999998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27437.25999999998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27437.25999999998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27437.25999999998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27437.25999999998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27437.25999999998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27437.25999999998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27437.25999999998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27437.25999999998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27437.25999999998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27437.25999999998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27437.25999999998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27437.25999999998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27437.25999999998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27437.25999999998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27437.25999999998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9"/>
        <v>27437.25999999998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9"/>
        <v>27437.25999999998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9"/>
        <v>27437.25999999998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9"/>
        <v>27437.25999999998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9"/>
        <v>27437.25999999998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9"/>
        <v>27437.25999999998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27437.25999999998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27437.25999999998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27437.25999999998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27437.25999999998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27437.25999999998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27437.25999999998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27437.25999999998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27437.25999999998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27437.25999999998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27437.25999999998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27437.25999999998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27437.25999999998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27437.25999999998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27437.25999999998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9"/>
        <v>27437.25999999998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9"/>
        <v>27437.25999999998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9"/>
        <v>27437.25999999998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9"/>
        <v>27437.25999999998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9"/>
        <v>27437.25999999998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9"/>
        <v>27437.25999999998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9"/>
        <v>27437.25999999998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9"/>
        <v>27437.25999999998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9"/>
        <v>27437.25999999998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9"/>
        <v>27437.25999999998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9"/>
        <v>27437.25999999998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9"/>
        <v>27437.25999999998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ref="E566:E580" si="10">E565-C566+D566</f>
        <v>27437.25999999998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27437.25999999998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27437.25999999998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27437.25999999998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27437.25999999998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27437.25999999998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27437.25999999998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27437.25999999998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27437.25999999998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27437.25999999998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27437.25999999998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27437.25999999998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27437.25999999998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27437.25999999998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27437.25999999998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3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3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3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3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3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3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3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3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3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3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3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3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3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3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3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3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3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3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3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3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3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3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3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3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3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3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3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104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67" t="s">
        <v>24</v>
      </c>
      <c r="H1" s="267"/>
      <c r="I1" s="267"/>
      <c r="J1" s="268" t="s">
        <v>23</v>
      </c>
      <c r="K1" s="268"/>
      <c r="L1" s="268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44900</v>
      </c>
      <c r="B5" s="26"/>
      <c r="C5" s="27" t="str">
        <f>SANTANDER!B5</f>
        <v>AB TRANSF SPEI</v>
      </c>
      <c r="D5" s="28"/>
      <c r="E5" s="28" t="str">
        <f>SANTANDER!L5</f>
        <v>F5075</v>
      </c>
      <c r="F5" s="28" t="str">
        <f>SANTANDER!K5</f>
        <v>PUE</v>
      </c>
      <c r="G5" s="29">
        <f t="shared" ref="G5:G34" si="2">I5/1.16</f>
        <v>8000.0000000000009</v>
      </c>
      <c r="H5" s="30">
        <f t="shared" ref="H5:H34" si="3">G5*0.16</f>
        <v>1280.0000000000002</v>
      </c>
      <c r="I5" s="29">
        <f>SANTANDER!D5</f>
        <v>9280</v>
      </c>
      <c r="J5" s="30">
        <f t="shared" si="0"/>
        <v>0</v>
      </c>
      <c r="K5" s="30">
        <f t="shared" si="1"/>
        <v>0</v>
      </c>
      <c r="L5" s="30">
        <f>SANTANDER!C5</f>
        <v>0</v>
      </c>
      <c r="M5" s="88">
        <f t="shared" ref="M5:M68" si="4">M4+I5+L5</f>
        <v>9280</v>
      </c>
      <c r="N5" s="29"/>
      <c r="O5" s="31"/>
    </row>
    <row r="6" spans="1:15" x14ac:dyDescent="0.2">
      <c r="A6" s="25">
        <f>SANTANDER!A6</f>
        <v>44902</v>
      </c>
      <c r="B6" s="26"/>
      <c r="C6" s="27" t="str">
        <f>SANTANDER!B6</f>
        <v>AB TRANSF SPEI</v>
      </c>
      <c r="D6" s="28"/>
      <c r="E6" s="28" t="str">
        <f>SANTANDER!L6</f>
        <v>F4949</v>
      </c>
      <c r="F6" s="28">
        <f>SANTANDER!K6</f>
        <v>2274</v>
      </c>
      <c r="G6" s="29">
        <f t="shared" si="2"/>
        <v>7500.0000000000009</v>
      </c>
      <c r="H6" s="30">
        <f t="shared" si="3"/>
        <v>1200.0000000000002</v>
      </c>
      <c r="I6" s="29">
        <f>SANTANDER!D6</f>
        <v>8700</v>
      </c>
      <c r="J6" s="30">
        <f t="shared" si="0"/>
        <v>0</v>
      </c>
      <c r="K6" s="30">
        <f t="shared" si="1"/>
        <v>0</v>
      </c>
      <c r="L6" s="30">
        <f>SANTANDER!C6</f>
        <v>0</v>
      </c>
      <c r="M6" s="88">
        <f t="shared" si="4"/>
        <v>17980</v>
      </c>
      <c r="N6" s="29"/>
      <c r="O6" s="31"/>
    </row>
    <row r="7" spans="1:15" x14ac:dyDescent="0.2">
      <c r="A7" s="25">
        <f>SANTANDER!A8</f>
        <v>44908</v>
      </c>
      <c r="B7" s="26"/>
      <c r="C7" s="27" t="str">
        <f>SANTANDER!B7</f>
        <v>ABONO TRANSFER</v>
      </c>
      <c r="D7" s="28"/>
      <c r="E7" s="28" t="str">
        <f>SANTANDER!L7</f>
        <v>F4916</v>
      </c>
      <c r="F7" s="28">
        <f>SANTANDER!K7</f>
        <v>2275</v>
      </c>
      <c r="G7" s="29">
        <f t="shared" si="2"/>
        <v>17500</v>
      </c>
      <c r="H7" s="30">
        <f t="shared" si="3"/>
        <v>2800</v>
      </c>
      <c r="I7" s="29">
        <f>SANTANDER!D7</f>
        <v>20300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38280</v>
      </c>
      <c r="N7" s="29"/>
      <c r="O7" s="31"/>
    </row>
    <row r="8" spans="1:15" x14ac:dyDescent="0.2">
      <c r="A8" s="25">
        <f>SANTANDER!A9</f>
        <v>44910</v>
      </c>
      <c r="B8" s="26"/>
      <c r="C8" s="27" t="str">
        <f>SANTANDER!B8</f>
        <v>DEPOSITO EN EFECTIVO ATM</v>
      </c>
      <c r="D8" s="28"/>
      <c r="E8" s="28">
        <f>SANTANDER!L8</f>
        <v>0</v>
      </c>
      <c r="F8" s="28">
        <f>SANTANDER!K8</f>
        <v>0</v>
      </c>
      <c r="G8" s="29">
        <f t="shared" si="2"/>
        <v>5896.5517241379312</v>
      </c>
      <c r="H8" s="30">
        <f t="shared" si="3"/>
        <v>943.44827586206895</v>
      </c>
      <c r="I8" s="29">
        <f>SANTANDER!D8</f>
        <v>6840</v>
      </c>
      <c r="J8" s="30">
        <f t="shared" si="0"/>
        <v>0</v>
      </c>
      <c r="K8" s="30">
        <f t="shared" si="1"/>
        <v>0</v>
      </c>
      <c r="L8" s="30">
        <f>SANTANDER!C8</f>
        <v>0</v>
      </c>
      <c r="M8" s="88">
        <f t="shared" si="4"/>
        <v>45120</v>
      </c>
      <c r="N8" s="29"/>
      <c r="O8" s="31"/>
    </row>
    <row r="9" spans="1:15" x14ac:dyDescent="0.2">
      <c r="A9" s="25">
        <f>SANTANDER!A10</f>
        <v>44911</v>
      </c>
      <c r="B9" s="26"/>
      <c r="C9" s="27" t="str">
        <f>SANTANDER!B9</f>
        <v>DOMICILIACION PAGO SERVICIO</v>
      </c>
      <c r="D9" s="28"/>
      <c r="E9" s="28">
        <f>SANTANDER!L9</f>
        <v>0</v>
      </c>
      <c r="F9" s="28">
        <f>SANTANDER!K9</f>
        <v>0</v>
      </c>
      <c r="G9" s="29">
        <f t="shared" si="2"/>
        <v>0</v>
      </c>
      <c r="H9" s="30">
        <f t="shared" si="3"/>
        <v>0</v>
      </c>
      <c r="I9" s="29">
        <f>SANTANDER!D9</f>
        <v>0</v>
      </c>
      <c r="J9" s="30">
        <f t="shared" si="0"/>
        <v>958</v>
      </c>
      <c r="K9" s="30">
        <f t="shared" si="1"/>
        <v>153.28</v>
      </c>
      <c r="L9" s="30">
        <f>SANTANDER!C9</f>
        <v>1111.28</v>
      </c>
      <c r="M9" s="88">
        <f t="shared" si="4"/>
        <v>46231.28</v>
      </c>
      <c r="N9" s="29"/>
      <c r="O9" s="31"/>
    </row>
    <row r="10" spans="1:15" s="162" customFormat="1" x14ac:dyDescent="0.2">
      <c r="A10" s="155">
        <f>SANTANDER!A11</f>
        <v>44915</v>
      </c>
      <c r="B10" s="156"/>
      <c r="C10" s="27" t="str">
        <f>SANTANDER!B10</f>
        <v>AB TRANSF SPEI</v>
      </c>
      <c r="D10" s="157"/>
      <c r="E10" s="28" t="str">
        <f>SANTANDER!L10</f>
        <v>F5094</v>
      </c>
      <c r="F10" s="28">
        <f>SANTANDER!K10</f>
        <v>2276</v>
      </c>
      <c r="G10" s="158">
        <f t="shared" si="2"/>
        <v>7500.0000000000009</v>
      </c>
      <c r="H10" s="159">
        <f t="shared" si="3"/>
        <v>1200.0000000000002</v>
      </c>
      <c r="I10" s="29">
        <f>SANTANDER!D10</f>
        <v>8700</v>
      </c>
      <c r="J10" s="159">
        <f t="shared" ref="J10:J34" si="5">L10/1.16</f>
        <v>0</v>
      </c>
      <c r="K10" s="159">
        <f t="shared" ref="K10:K34" si="6">J10*0.16</f>
        <v>0</v>
      </c>
      <c r="L10" s="30">
        <f>SANTANDER!C10</f>
        <v>0</v>
      </c>
      <c r="M10" s="160">
        <f t="shared" si="4"/>
        <v>54931.28</v>
      </c>
      <c r="N10" s="158"/>
      <c r="O10" s="161"/>
    </row>
    <row r="11" spans="1:15" s="162" customFormat="1" x14ac:dyDescent="0.2">
      <c r="A11" s="155">
        <f>SANTANDER!A12</f>
        <v>44916</v>
      </c>
      <c r="B11" s="156"/>
      <c r="C11" s="27" t="str">
        <f>SANTANDER!B11</f>
        <v>DEPOSITO SALVO BUEN COBRO</v>
      </c>
      <c r="D11" s="157"/>
      <c r="E11" s="28" t="str">
        <f>SANTANDER!L11</f>
        <v>F5146</v>
      </c>
      <c r="F11" s="28">
        <f>SANTANDER!K11</f>
        <v>2277</v>
      </c>
      <c r="G11" s="158">
        <f t="shared" si="2"/>
        <v>3500.0000000000005</v>
      </c>
      <c r="H11" s="159">
        <f t="shared" si="3"/>
        <v>560.00000000000011</v>
      </c>
      <c r="I11" s="29">
        <f>SANTANDER!D11</f>
        <v>4060</v>
      </c>
      <c r="J11" s="159">
        <f t="shared" si="5"/>
        <v>0</v>
      </c>
      <c r="K11" s="159">
        <f t="shared" si="6"/>
        <v>0</v>
      </c>
      <c r="L11" s="30">
        <f>SANTANDER!C11</f>
        <v>0</v>
      </c>
      <c r="M11" s="160">
        <f t="shared" si="4"/>
        <v>58991.28</v>
      </c>
      <c r="N11" s="158"/>
      <c r="O11" s="161"/>
    </row>
    <row r="12" spans="1:15" s="162" customFormat="1" x14ac:dyDescent="0.2">
      <c r="A12" s="155">
        <f>SANTANDER!A13</f>
        <v>44917</v>
      </c>
      <c r="B12" s="156"/>
      <c r="C12" s="27" t="str">
        <f>SANTANDER!B12</f>
        <v>CONCEPTO TRASPASO A CUENTA BAJIO INVERMEX</v>
      </c>
      <c r="D12" s="157"/>
      <c r="E12" s="28">
        <f>SANTANDER!L12</f>
        <v>0</v>
      </c>
      <c r="F12" s="28">
        <f>SANTANDER!K12</f>
        <v>0</v>
      </c>
      <c r="G12" s="158">
        <f t="shared" si="2"/>
        <v>0</v>
      </c>
      <c r="H12" s="159">
        <f t="shared" si="3"/>
        <v>0</v>
      </c>
      <c r="I12" s="29">
        <f>SANTANDER!D12</f>
        <v>0</v>
      </c>
      <c r="J12" s="159">
        <f t="shared" si="5"/>
        <v>43103.448275862072</v>
      </c>
      <c r="K12" s="159">
        <f t="shared" si="6"/>
        <v>6896.5517241379321</v>
      </c>
      <c r="L12" s="30">
        <f>SANTANDER!C12</f>
        <v>50000</v>
      </c>
      <c r="M12" s="160">
        <f t="shared" si="4"/>
        <v>108991.28</v>
      </c>
      <c r="N12" s="158"/>
      <c r="O12" s="161"/>
    </row>
    <row r="13" spans="1:15" s="162" customFormat="1" x14ac:dyDescent="0.2">
      <c r="A13" s="155">
        <f>SANTANDER!A16</f>
        <v>44925</v>
      </c>
      <c r="B13" s="156"/>
      <c r="C13" s="27" t="str">
        <f>SANTANDER!B13</f>
        <v>ABONO TRANSFERENCIA SPEI</v>
      </c>
      <c r="D13" s="157"/>
      <c r="E13" s="28" t="str">
        <f>SANTANDER!L13</f>
        <v>F5173</v>
      </c>
      <c r="F13" s="28" t="str">
        <f>SANTANDER!K13</f>
        <v>PUE</v>
      </c>
      <c r="G13" s="158">
        <f t="shared" si="2"/>
        <v>8000.0000000000009</v>
      </c>
      <c r="H13" s="159">
        <f t="shared" si="3"/>
        <v>1280.0000000000002</v>
      </c>
      <c r="I13" s="29">
        <f>SANTANDER!D13</f>
        <v>9280</v>
      </c>
      <c r="J13" s="159">
        <f t="shared" si="5"/>
        <v>0</v>
      </c>
      <c r="K13" s="159">
        <f t="shared" si="6"/>
        <v>0</v>
      </c>
      <c r="L13" s="30">
        <f>SANTANDER!C13</f>
        <v>0</v>
      </c>
      <c r="M13" s="160">
        <f t="shared" si="4"/>
        <v>118271.28</v>
      </c>
      <c r="N13" s="158"/>
      <c r="O13" s="161"/>
    </row>
    <row r="14" spans="1:15" s="162" customFormat="1" x14ac:dyDescent="0.2">
      <c r="A14" s="155">
        <f>SANTANDER!A17</f>
        <v>44925</v>
      </c>
      <c r="B14" s="156"/>
      <c r="C14" s="27" t="str">
        <f>SANTANDER!B16</f>
        <v>COM MEMBRESIA CUENTA E PYME MEMBRESIA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171.55172413793105</v>
      </c>
      <c r="K14" s="159">
        <f t="shared" si="6"/>
        <v>27.448275862068968</v>
      </c>
      <c r="L14" s="30">
        <f>SANTANDER!C16</f>
        <v>199</v>
      </c>
      <c r="M14" s="160">
        <f t="shared" si="4"/>
        <v>118470.28</v>
      </c>
      <c r="N14" s="158"/>
      <c r="O14" s="161"/>
    </row>
    <row r="15" spans="1:15" s="162" customFormat="1" x14ac:dyDescent="0.2">
      <c r="A15" s="155">
        <f>SANTANDER!A18</f>
        <v>0</v>
      </c>
      <c r="B15" s="156"/>
      <c r="C15" s="27" t="str">
        <f>SANTANDER!B17</f>
        <v>I V A MEMBRESIA</v>
      </c>
      <c r="D15" s="157"/>
      <c r="E15" s="28">
        <f>SANTANDER!L17</f>
        <v>0</v>
      </c>
      <c r="F15" s="28">
        <f>SANTANDER!K17</f>
        <v>0</v>
      </c>
      <c r="G15" s="158">
        <f t="shared" si="2"/>
        <v>0</v>
      </c>
      <c r="H15" s="159">
        <f t="shared" si="3"/>
        <v>0</v>
      </c>
      <c r="I15" s="29">
        <f>SANTANDER!D17</f>
        <v>0</v>
      </c>
      <c r="J15" s="159">
        <f t="shared" si="5"/>
        <v>27.448275862068968</v>
      </c>
      <c r="K15" s="159">
        <f t="shared" si="6"/>
        <v>4.3917241379310346</v>
      </c>
      <c r="L15" s="30">
        <f>SANTANDER!C17</f>
        <v>31.84</v>
      </c>
      <c r="M15" s="160">
        <f t="shared" si="4"/>
        <v>118502.12</v>
      </c>
      <c r="N15" s="158"/>
      <c r="O15" s="161"/>
    </row>
    <row r="16" spans="1:15" s="162" customFormat="1" x14ac:dyDescent="0.2">
      <c r="A16" s="155">
        <f>SANTANDER!A19</f>
        <v>0</v>
      </c>
      <c r="B16" s="156"/>
      <c r="C16" s="27">
        <f>SANTANDER!B18</f>
        <v>0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0</v>
      </c>
      <c r="K16" s="159">
        <f t="shared" si="6"/>
        <v>0</v>
      </c>
      <c r="L16" s="30">
        <f>SANTANDER!C18</f>
        <v>0</v>
      </c>
      <c r="M16" s="160">
        <f t="shared" si="4"/>
        <v>118502.12</v>
      </c>
      <c r="N16" s="158"/>
      <c r="O16" s="161"/>
    </row>
    <row r="17" spans="1:15" s="162" customFormat="1" x14ac:dyDescent="0.2">
      <c r="A17" s="155">
        <f>SANTANDER!A20</f>
        <v>0</v>
      </c>
      <c r="B17" s="156"/>
      <c r="C17" s="27">
        <f>SANTANDER!B19</f>
        <v>0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0</v>
      </c>
      <c r="K17" s="159">
        <f t="shared" si="6"/>
        <v>0</v>
      </c>
      <c r="L17" s="30">
        <f>SANTANDER!C19</f>
        <v>0</v>
      </c>
      <c r="M17" s="160">
        <f t="shared" si="4"/>
        <v>118502.12</v>
      </c>
      <c r="N17" s="158"/>
      <c r="O17" s="161"/>
    </row>
    <row r="18" spans="1:15" s="162" customFormat="1" x14ac:dyDescent="0.2">
      <c r="A18" s="155">
        <f>SANTANDER!A21</f>
        <v>0</v>
      </c>
      <c r="B18" s="156"/>
      <c r="C18" s="27">
        <f>SANTANDER!B20</f>
        <v>0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0</v>
      </c>
      <c r="K18" s="159">
        <f t="shared" si="6"/>
        <v>0</v>
      </c>
      <c r="L18" s="30">
        <f>SANTANDER!C20</f>
        <v>0</v>
      </c>
      <c r="M18" s="160">
        <f t="shared" si="4"/>
        <v>118502.12</v>
      </c>
      <c r="N18" s="158"/>
      <c r="O18" s="161"/>
    </row>
    <row r="19" spans="1:15" s="162" customFormat="1" x14ac:dyDescent="0.2">
      <c r="A19" s="155">
        <f>SANTANDER!A22</f>
        <v>0</v>
      </c>
      <c r="B19" s="156"/>
      <c r="C19" s="27">
        <f>SANTANDER!B21</f>
        <v>0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0</v>
      </c>
      <c r="K19" s="159">
        <f t="shared" si="6"/>
        <v>0</v>
      </c>
      <c r="L19" s="30">
        <f>SANTANDER!C21</f>
        <v>0</v>
      </c>
      <c r="M19" s="160">
        <f t="shared" si="4"/>
        <v>118502.12</v>
      </c>
      <c r="N19" s="158"/>
      <c r="O19" s="161"/>
    </row>
    <row r="20" spans="1:15" s="162" customFormat="1" x14ac:dyDescent="0.2">
      <c r="A20" s="155">
        <f>SANTANDER!A23</f>
        <v>0</v>
      </c>
      <c r="B20" s="156"/>
      <c r="C20" s="27">
        <f>SANTANDER!B22</f>
        <v>0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0</v>
      </c>
      <c r="K20" s="159">
        <f t="shared" si="6"/>
        <v>0</v>
      </c>
      <c r="L20" s="30">
        <f>SANTANDER!C22</f>
        <v>0</v>
      </c>
      <c r="M20" s="160">
        <f t="shared" si="4"/>
        <v>118502.12</v>
      </c>
      <c r="N20" s="158"/>
      <c r="O20" s="161"/>
    </row>
    <row r="21" spans="1:15" s="162" customFormat="1" x14ac:dyDescent="0.2">
      <c r="A21" s="155">
        <f>SANTANDER!A24</f>
        <v>0</v>
      </c>
      <c r="B21" s="156"/>
      <c r="C21" s="27">
        <f>SANTANDER!B23</f>
        <v>0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0</v>
      </c>
      <c r="K21" s="159">
        <f t="shared" si="6"/>
        <v>0</v>
      </c>
      <c r="L21" s="30">
        <f>SANTANDER!C23</f>
        <v>0</v>
      </c>
      <c r="M21" s="160">
        <f t="shared" si="4"/>
        <v>118502.12</v>
      </c>
      <c r="N21" s="158"/>
      <c r="O21" s="161"/>
    </row>
    <row r="22" spans="1:15" s="162" customFormat="1" x14ac:dyDescent="0.2">
      <c r="A22" s="155">
        <f>SANTANDER!A25</f>
        <v>0</v>
      </c>
      <c r="B22" s="156"/>
      <c r="C22" s="27">
        <f>SANTANDER!B24</f>
        <v>0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0</v>
      </c>
      <c r="K22" s="159">
        <f t="shared" si="6"/>
        <v>0</v>
      </c>
      <c r="L22" s="30">
        <f>SANTANDER!C24</f>
        <v>0</v>
      </c>
      <c r="M22" s="160">
        <f t="shared" si="4"/>
        <v>118502.12</v>
      </c>
      <c r="N22" s="158"/>
      <c r="O22" s="161"/>
    </row>
    <row r="23" spans="1:15" s="162" customFormat="1" x14ac:dyDescent="0.2">
      <c r="A23" s="155">
        <f>SANTANDER!A26</f>
        <v>0</v>
      </c>
      <c r="B23" s="156"/>
      <c r="C23" s="27">
        <f>SANTANDER!B25</f>
        <v>0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0</v>
      </c>
      <c r="K23" s="159">
        <f t="shared" si="6"/>
        <v>0</v>
      </c>
      <c r="L23" s="30">
        <f>SANTANDER!C25</f>
        <v>0</v>
      </c>
      <c r="M23" s="160">
        <f t="shared" si="4"/>
        <v>118502.12</v>
      </c>
      <c r="N23" s="158"/>
      <c r="O23" s="161"/>
    </row>
    <row r="24" spans="1:15" s="162" customFormat="1" x14ac:dyDescent="0.2">
      <c r="A24" s="155">
        <f>SANTANDER!A27</f>
        <v>0</v>
      </c>
      <c r="B24" s="156"/>
      <c r="C24" s="27">
        <f>SANTANDER!B26</f>
        <v>0</v>
      </c>
      <c r="D24" s="157"/>
      <c r="E24" s="28">
        <f>SANTANDER!L26</f>
        <v>0</v>
      </c>
      <c r="F24" s="28">
        <f>SANTANDER!K26</f>
        <v>0</v>
      </c>
      <c r="G24" s="158">
        <f t="shared" si="2"/>
        <v>0</v>
      </c>
      <c r="H24" s="159">
        <f t="shared" si="3"/>
        <v>0</v>
      </c>
      <c r="I24" s="29">
        <f>SANTANDER!D26</f>
        <v>0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118502.12</v>
      </c>
      <c r="N24" s="158"/>
      <c r="O24" s="161"/>
    </row>
    <row r="25" spans="1:15" s="162" customFormat="1" x14ac:dyDescent="0.2">
      <c r="A25" s="155">
        <f>SANTANDER!A28</f>
        <v>0</v>
      </c>
      <c r="B25" s="156"/>
      <c r="C25" s="27">
        <f>SANTANDER!B27</f>
        <v>0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0</v>
      </c>
      <c r="K25" s="159">
        <f t="shared" si="6"/>
        <v>0</v>
      </c>
      <c r="L25" s="30">
        <f>SANTANDER!C27</f>
        <v>0</v>
      </c>
      <c r="M25" s="160">
        <f t="shared" si="4"/>
        <v>118502.12</v>
      </c>
      <c r="N25" s="158"/>
      <c r="O25" s="161"/>
    </row>
    <row r="26" spans="1:15" s="162" customFormat="1" x14ac:dyDescent="0.2">
      <c r="A26" s="155">
        <f>SANTANDER!A29</f>
        <v>0</v>
      </c>
      <c r="B26" s="156"/>
      <c r="C26" s="27">
        <f>SANTANDER!B28</f>
        <v>0</v>
      </c>
      <c r="D26" s="157"/>
      <c r="E26" s="28">
        <f>SANTANDER!L28</f>
        <v>0</v>
      </c>
      <c r="F26" s="28">
        <f>SANTANDER!K28</f>
        <v>0</v>
      </c>
      <c r="G26" s="158">
        <f t="shared" si="2"/>
        <v>0</v>
      </c>
      <c r="H26" s="159">
        <f t="shared" si="3"/>
        <v>0</v>
      </c>
      <c r="I26" s="29">
        <f>SANTANDER!D28</f>
        <v>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118502.12</v>
      </c>
      <c r="N26" s="158"/>
      <c r="O26" s="161"/>
    </row>
    <row r="27" spans="1:15" s="162" customFormat="1" x14ac:dyDescent="0.2">
      <c r="A27" s="155">
        <f>SANTANDER!A30</f>
        <v>0</v>
      </c>
      <c r="B27" s="156"/>
      <c r="C27" s="27">
        <f>SANTANDER!B29</f>
        <v>0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0</v>
      </c>
      <c r="K27" s="159">
        <f t="shared" si="6"/>
        <v>0</v>
      </c>
      <c r="L27" s="30">
        <f>SANTANDER!C29</f>
        <v>0</v>
      </c>
      <c r="M27" s="160">
        <f t="shared" si="4"/>
        <v>118502.12</v>
      </c>
      <c r="N27" s="158"/>
      <c r="O27" s="161"/>
    </row>
    <row r="28" spans="1:15" s="162" customFormat="1" x14ac:dyDescent="0.2">
      <c r="A28" s="155">
        <f>SANTANDER!A31</f>
        <v>0</v>
      </c>
      <c r="B28" s="156"/>
      <c r="C28" s="27">
        <f>SANTANDER!B30</f>
        <v>0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0</v>
      </c>
      <c r="K28" s="159">
        <f t="shared" si="6"/>
        <v>0</v>
      </c>
      <c r="L28" s="30">
        <f>SANTANDER!C30</f>
        <v>0</v>
      </c>
      <c r="M28" s="160">
        <f t="shared" si="4"/>
        <v>118502.12</v>
      </c>
      <c r="N28" s="158"/>
      <c r="O28" s="161"/>
    </row>
    <row r="29" spans="1:15" s="162" customFormat="1" x14ac:dyDescent="0.2">
      <c r="A29" s="155">
        <f>SANTANDER!A32</f>
        <v>0</v>
      </c>
      <c r="B29" s="156"/>
      <c r="C29" s="27">
        <f>SANTANDER!B31</f>
        <v>0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0</v>
      </c>
      <c r="K29" s="159">
        <f t="shared" si="6"/>
        <v>0</v>
      </c>
      <c r="L29" s="30">
        <f>SANTANDER!C31</f>
        <v>0</v>
      </c>
      <c r="M29" s="160">
        <f t="shared" si="4"/>
        <v>118502.12</v>
      </c>
      <c r="N29" s="158"/>
      <c r="O29" s="161"/>
    </row>
    <row r="30" spans="1:15" s="162" customFormat="1" x14ac:dyDescent="0.2">
      <c r="A30" s="155">
        <f>SANTANDER!A33</f>
        <v>0</v>
      </c>
      <c r="B30" s="156"/>
      <c r="C30" s="27">
        <f>SANTANDER!B32</f>
        <v>0</v>
      </c>
      <c r="D30" s="157"/>
      <c r="E30" s="28">
        <f>SANTANDER!L32</f>
        <v>0</v>
      </c>
      <c r="F30" s="28">
        <f>SANTANDER!K32</f>
        <v>0</v>
      </c>
      <c r="G30" s="158">
        <f t="shared" si="2"/>
        <v>0</v>
      </c>
      <c r="H30" s="159">
        <f t="shared" si="3"/>
        <v>0</v>
      </c>
      <c r="I30" s="29">
        <f>SANTANDER!D32</f>
        <v>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118502.12</v>
      </c>
      <c r="N30" s="158"/>
      <c r="O30" s="161"/>
    </row>
    <row r="31" spans="1:15" s="162" customFormat="1" x14ac:dyDescent="0.2">
      <c r="A31" s="155">
        <f>SANTANDER!A34</f>
        <v>0</v>
      </c>
      <c r="B31" s="156"/>
      <c r="C31" s="27">
        <f>SANTANDER!B33</f>
        <v>0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0</v>
      </c>
      <c r="K31" s="159">
        <f t="shared" si="6"/>
        <v>0</v>
      </c>
      <c r="L31" s="30">
        <f>SANTANDER!C33</f>
        <v>0</v>
      </c>
      <c r="M31" s="160">
        <f t="shared" si="4"/>
        <v>118502.12</v>
      </c>
      <c r="N31" s="158"/>
      <c r="O31" s="161"/>
    </row>
    <row r="32" spans="1:15" s="162" customFormat="1" x14ac:dyDescent="0.2">
      <c r="A32" s="155">
        <f>SANTANDER!A35</f>
        <v>0</v>
      </c>
      <c r="B32" s="156"/>
      <c r="C32" s="27">
        <f>SANTANDER!B34</f>
        <v>0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0</v>
      </c>
      <c r="K32" s="159">
        <f t="shared" si="6"/>
        <v>0</v>
      </c>
      <c r="L32" s="30">
        <f>SANTANDER!C34</f>
        <v>0</v>
      </c>
      <c r="M32" s="160">
        <f t="shared" si="4"/>
        <v>118502.12</v>
      </c>
      <c r="N32" s="158"/>
      <c r="O32" s="161"/>
    </row>
    <row r="33" spans="1:15" x14ac:dyDescent="0.2">
      <c r="A33" s="25">
        <f>SANTANDER!A36</f>
        <v>0</v>
      </c>
      <c r="B33" s="26"/>
      <c r="C33" s="27">
        <f>SANTANDER!B35</f>
        <v>0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0</v>
      </c>
      <c r="K33" s="30">
        <f t="shared" si="6"/>
        <v>0</v>
      </c>
      <c r="L33" s="30">
        <f>SANTANDER!C35</f>
        <v>0</v>
      </c>
      <c r="M33" s="160">
        <f t="shared" si="4"/>
        <v>118502.12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118502.12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118502.12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118502.12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118502.12</v>
      </c>
      <c r="N37" s="29"/>
      <c r="O37" s="31"/>
    </row>
    <row r="38" spans="1:15" x14ac:dyDescent="0.2">
      <c r="A38" s="25">
        <f>SANTANDER!A41</f>
        <v>0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118502.12</v>
      </c>
      <c r="N38" s="29"/>
      <c r="O38" s="31"/>
    </row>
    <row r="39" spans="1:15" x14ac:dyDescent="0.2">
      <c r="A39" s="25">
        <f>SANTANDER!A42</f>
        <v>0</v>
      </c>
      <c r="B39" s="26"/>
      <c r="C39" s="27">
        <f>SANTANDER!B41</f>
        <v>0</v>
      </c>
      <c r="D39" s="28"/>
      <c r="E39" s="28">
        <f>SANTANDER!L41</f>
        <v>0</v>
      </c>
      <c r="F39" s="28">
        <f>SANTANDER!K41</f>
        <v>0</v>
      </c>
      <c r="G39" s="29">
        <f t="shared" si="7"/>
        <v>0</v>
      </c>
      <c r="H39" s="30">
        <f t="shared" si="8"/>
        <v>0</v>
      </c>
      <c r="I39" s="29">
        <f>SANTANDER!D41</f>
        <v>0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118502.12</v>
      </c>
      <c r="N39" s="29"/>
      <c r="O39" s="31"/>
    </row>
    <row r="40" spans="1:15" x14ac:dyDescent="0.2">
      <c r="A40" s="25">
        <f>SANTANDER!A43</f>
        <v>0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118502.12</v>
      </c>
      <c r="N40" s="29"/>
      <c r="O40" s="31"/>
    </row>
    <row r="41" spans="1:15" x14ac:dyDescent="0.2">
      <c r="A41" s="25">
        <f>SANTANDER!A44</f>
        <v>0</v>
      </c>
      <c r="B41" s="26"/>
      <c r="C41" s="27">
        <f>SANTANDER!B43</f>
        <v>0</v>
      </c>
      <c r="D41" s="28"/>
      <c r="E41" s="28">
        <f>SANTANDER!L43</f>
        <v>0</v>
      </c>
      <c r="F41" s="28">
        <f>SANTANDER!K43</f>
        <v>0</v>
      </c>
      <c r="G41" s="29">
        <f t="shared" si="7"/>
        <v>0</v>
      </c>
      <c r="H41" s="30">
        <f t="shared" si="8"/>
        <v>0</v>
      </c>
      <c r="I41" s="29">
        <f>SANTANDER!D43</f>
        <v>0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118502.12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118502.12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118502.12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118502.12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118502.12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118502.12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118502.12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118502.12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118502.12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118502.12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118502.12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118502.12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118502.12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118502.12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118502.12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118502.12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118502.12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118502.12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118502.12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118502.12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118502.12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118502.12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118502.12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118502.12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118502.12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118502.12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118502.12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118502.12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118502.12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118502.12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118502.12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118502.12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118502.12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118502.12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118502.12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118502.12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118502.12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118502.12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118502.12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118502.12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118502.12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118502.12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118502.12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118502.12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118502.12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118502.12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118502.12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118502.12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118502.12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118502.12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118502.12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118502.12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118502.12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118502.12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118502.12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118502.12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118502.12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118502.12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118502.12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118502.12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118502.12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118502.12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118502.12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118502.12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118502.12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118502.12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118502.12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118502.12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118502.12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118502.12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118502.12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118502.12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118502.12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118502.12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118502.12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118502.12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118502.12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118502.12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118502.12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118502.12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118502.12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118502.12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118502.12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118502.12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118502.12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118502.12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118502.12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118502.12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118502.12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118502.12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118502.12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118502.12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118502.12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118502.12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118502.12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118502.12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118502.12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118502.12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118502.12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118502.12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118502.12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118502.12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118502.12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118502.12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118502.12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118502.12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118502.12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118502.12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118502.12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118502.12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118502.12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118502.12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118502.12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118502.12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118502.12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118502.12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118502.12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118502.12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118502.12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118502.12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118502.12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118502.12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118502.12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118502.12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118502.12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118502.12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118502.12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118502.12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118502.12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118502.12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118502.12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118502.12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118502.12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118502.12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118502.12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118502.12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118502.12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118502.12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118502.12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118502.12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118502.12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118502.12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118502.12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118502.12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118502.12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118502.12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118502.12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118502.12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118502.12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118502.12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118502.12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118502.12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118502.12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118502.12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118502.12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118502.12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118502.12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118502.12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118502.12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118502.12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118502.12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118502.12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118502.12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118502.12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118502.12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118502.12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118502.12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118502.12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118502.12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118502.12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4959.7700000000004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4959.7700000000004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4959.7700000000004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4959.7700000000004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4959.7700000000004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4959.7700000000004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4959.7700000000004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4959.7700000000004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4959.7700000000004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4959.7700000000004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4959.7700000000004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4959.7700000000004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4959.7700000000004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4959.7700000000004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4959.7700000000004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4959.7700000000004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4959.7700000000004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4959.7700000000004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4959.7700000000004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4959.7700000000004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4959.7700000000004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4959.7700000000004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4959.7700000000004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4959.7700000000004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4959.7700000000004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4959.7700000000004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4959.7700000000004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4959.7700000000004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117504.51999999999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2023-01-27T19:46:46Z</dcterms:modified>
</cp:coreProperties>
</file>